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4-2025 уч год\ПФХД 2025\"/>
    </mc:Choice>
  </mc:AlternateContent>
  <bookViews>
    <workbookView xWindow="120" yWindow="75" windowWidth="15600" windowHeight="10635" activeTab="1"/>
  </bookViews>
  <sheets>
    <sheet name="МСОШ 2022-2023" sheetId="5" r:id="rId1"/>
    <sheet name="2024-2025" sheetId="6" r:id="rId2"/>
  </sheets>
  <calcPr calcId="162913"/>
</workbook>
</file>

<file path=xl/calcChain.xml><?xml version="1.0" encoding="utf-8"?>
<calcChain xmlns="http://schemas.openxmlformats.org/spreadsheetml/2006/main">
  <c r="F375" i="6" l="1"/>
  <c r="F374" i="6"/>
  <c r="F362" i="6"/>
  <c r="F361" i="6"/>
  <c r="F359" i="6"/>
  <c r="F357" i="6"/>
  <c r="F356" i="6"/>
  <c r="F355" i="6"/>
  <c r="F354" i="6"/>
  <c r="F352" i="6"/>
  <c r="F351" i="6"/>
  <c r="F350" i="6"/>
  <c r="F348" i="6"/>
  <c r="F347" i="6"/>
  <c r="F346" i="6"/>
  <c r="F344" i="6"/>
  <c r="F343" i="6"/>
  <c r="F342" i="6"/>
  <c r="F341" i="6"/>
  <c r="F340" i="6"/>
  <c r="F339" i="6"/>
  <c r="F337" i="6"/>
  <c r="F335" i="6"/>
  <c r="F334" i="6"/>
  <c r="F329" i="6"/>
  <c r="F328" i="6"/>
  <c r="F327" i="6"/>
  <c r="F326" i="6"/>
  <c r="F325" i="6"/>
  <c r="F324" i="6"/>
  <c r="F323" i="6"/>
  <c r="F322" i="6"/>
  <c r="F321" i="6"/>
  <c r="F320" i="6"/>
  <c r="F319" i="6"/>
  <c r="F318" i="6"/>
  <c r="F317" i="6"/>
  <c r="F316" i="6"/>
  <c r="A316" i="6"/>
  <c r="A317" i="6" s="1"/>
  <c r="A318" i="6" s="1"/>
  <c r="A319" i="6" s="1"/>
  <c r="A320" i="6" s="1"/>
  <c r="A321" i="6" s="1"/>
  <c r="A322" i="6" s="1"/>
  <c r="F315" i="6"/>
  <c r="E298" i="6"/>
  <c r="E297" i="6"/>
  <c r="E296" i="6"/>
  <c r="E295" i="6"/>
  <c r="E294" i="6"/>
  <c r="E293" i="6"/>
  <c r="E292" i="6"/>
  <c r="E291" i="6"/>
  <c r="E290" i="6"/>
  <c r="E289" i="6"/>
  <c r="E288" i="6"/>
  <c r="E287" i="6"/>
  <c r="E286" i="6"/>
  <c r="E285" i="6"/>
  <c r="E284" i="6"/>
  <c r="E283" i="6"/>
  <c r="E282" i="6"/>
  <c r="E280" i="6"/>
  <c r="E279" i="6"/>
  <c r="E278" i="6"/>
  <c r="E277" i="6"/>
  <c r="E276" i="6"/>
  <c r="D274" i="6"/>
  <c r="C274" i="6"/>
  <c r="E245" i="6"/>
  <c r="F267" i="6" s="1"/>
  <c r="E194" i="6"/>
  <c r="E193" i="6"/>
  <c r="E192" i="6"/>
  <c r="E191" i="6"/>
  <c r="E190" i="6"/>
  <c r="E189" i="6"/>
  <c r="E188" i="6"/>
  <c r="D172" i="6"/>
  <c r="C172" i="6"/>
  <c r="D168" i="6"/>
  <c r="C168" i="6"/>
  <c r="D151" i="6"/>
  <c r="D160" i="6" s="1"/>
  <c r="D133" i="6"/>
  <c r="D128" i="6"/>
  <c r="F101" i="6"/>
  <c r="F66" i="6"/>
  <c r="G58" i="6"/>
  <c r="G57" i="6"/>
  <c r="G56" i="6"/>
  <c r="G55" i="6"/>
  <c r="G54" i="6"/>
  <c r="F35" i="6"/>
  <c r="F20" i="6"/>
  <c r="F26" i="6" s="1"/>
  <c r="G8" i="6"/>
  <c r="G7" i="6"/>
  <c r="G11" i="6" l="1"/>
  <c r="G60" i="6"/>
  <c r="F78" i="6" s="1"/>
  <c r="F105" i="6"/>
  <c r="F108" i="6" s="1"/>
  <c r="E197" i="6"/>
  <c r="D144" i="6"/>
  <c r="D162" i="6" s="1"/>
  <c r="C181" i="6"/>
  <c r="G88" i="6"/>
  <c r="G95" i="6" s="1"/>
  <c r="D181" i="6"/>
  <c r="E199" i="6" s="1"/>
  <c r="E307" i="6"/>
  <c r="F377" i="6"/>
  <c r="F379" i="6" s="1"/>
  <c r="F38" i="6"/>
  <c r="F368" i="5"/>
  <c r="F367" i="5"/>
  <c r="F357" i="5"/>
  <c r="F356" i="5"/>
  <c r="F354" i="5"/>
  <c r="F352" i="5"/>
  <c r="F351" i="5"/>
  <c r="F350" i="5"/>
  <c r="F349" i="5"/>
  <c r="F347" i="5"/>
  <c r="F346" i="5"/>
  <c r="F345" i="5"/>
  <c r="F343" i="5"/>
  <c r="F342" i="5"/>
  <c r="F341" i="5"/>
  <c r="F340" i="5"/>
  <c r="F339" i="5"/>
  <c r="F338" i="5"/>
  <c r="F337" i="5"/>
  <c r="F336" i="5"/>
  <c r="F335" i="5"/>
  <c r="F334" i="5"/>
  <c r="F332" i="5"/>
  <c r="F331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A314" i="5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F313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8" i="5"/>
  <c r="E277" i="5"/>
  <c r="E276" i="5"/>
  <c r="E275" i="5"/>
  <c r="E274" i="5"/>
  <c r="D272" i="5"/>
  <c r="C272" i="5"/>
  <c r="E243" i="5"/>
  <c r="F265" i="5" s="1"/>
  <c r="E193" i="5"/>
  <c r="E192" i="5"/>
  <c r="E191" i="5"/>
  <c r="E190" i="5"/>
  <c r="E189" i="5"/>
  <c r="E188" i="5"/>
  <c r="E187" i="5"/>
  <c r="D170" i="5"/>
  <c r="C170" i="5"/>
  <c r="D166" i="5"/>
  <c r="C166" i="5"/>
  <c r="D149" i="5"/>
  <c r="D158" i="5" s="1"/>
  <c r="D132" i="5"/>
  <c r="D127" i="5"/>
  <c r="F102" i="5"/>
  <c r="F101" i="5"/>
  <c r="F100" i="5"/>
  <c r="G85" i="5"/>
  <c r="G84" i="5"/>
  <c r="F65" i="5"/>
  <c r="G57" i="5"/>
  <c r="G56" i="5"/>
  <c r="G55" i="5"/>
  <c r="F54" i="5"/>
  <c r="G54" i="5" s="1"/>
  <c r="G53" i="5"/>
  <c r="F34" i="5"/>
  <c r="F35" i="5" s="1"/>
  <c r="F21" i="5"/>
  <c r="F25" i="5" s="1"/>
  <c r="G8" i="5"/>
  <c r="G7" i="5"/>
  <c r="F382" i="6" l="1"/>
  <c r="D142" i="5"/>
  <c r="E305" i="5"/>
  <c r="F369" i="5"/>
  <c r="F371" i="5" s="1"/>
  <c r="D179" i="5"/>
  <c r="F104" i="5"/>
  <c r="F107" i="5" s="1"/>
  <c r="C179" i="5"/>
  <c r="E195" i="5"/>
  <c r="G87" i="5"/>
  <c r="G94" i="5" s="1"/>
  <c r="G11" i="5"/>
  <c r="F37" i="5" s="1"/>
  <c r="D160" i="5"/>
  <c r="G59" i="5"/>
  <c r="F77" i="5" s="1"/>
  <c r="E186" i="5"/>
  <c r="E197" i="5" l="1"/>
  <c r="F374" i="5"/>
</calcChain>
</file>

<file path=xl/sharedStrings.xml><?xml version="1.0" encoding="utf-8"?>
<sst xmlns="http://schemas.openxmlformats.org/spreadsheetml/2006/main" count="1085" uniqueCount="360">
  <si>
    <t>№</t>
  </si>
  <si>
    <t>п/п</t>
  </si>
  <si>
    <t>Наименование расходов</t>
  </si>
  <si>
    <t>Количество месяцев</t>
  </si>
  <si>
    <t>Сумма, тыс. руб. (гр3 x гр4)</t>
  </si>
  <si>
    <t>в том числе:</t>
  </si>
  <si>
    <t>х</t>
  </si>
  <si>
    <t>№ п/п</t>
  </si>
  <si>
    <t>II. Расчет расходов по подстатье 212 «Прочие выплаты»</t>
  </si>
  <si>
    <t>Место назначения</t>
  </si>
  <si>
    <t>Количест-во команди-ровок</t>
  </si>
  <si>
    <t>Количест-во сотрудни-ков, направляе-мых в команди-ровку в год</t>
  </si>
  <si>
    <t>Количест-во суток пребыва-ния в команди-ровке</t>
  </si>
  <si>
    <t>Сумма, тыс. руб. (гр4 x гр5 х гр6 х размер суточных*)</t>
  </si>
  <si>
    <t>Суточные при служебных командировках</t>
  </si>
  <si>
    <t>Суточные при командировках на курсы повышения квалификации</t>
  </si>
  <si>
    <t>ИТОГО</t>
  </si>
  <si>
    <t xml:space="preserve">       * Размер суточных в соответствии с действующими на дату составления сметы нормативными документами.</t>
  </si>
  <si>
    <t>Место отдыха</t>
  </si>
  <si>
    <t>Средняя стоимость проезда в одну сторону, тыс. руб.</t>
  </si>
  <si>
    <t>Количество работников, использующих право на компенсацию*</t>
  </si>
  <si>
    <t>Количество членов семьи, имеющих право на компенсацию*</t>
  </si>
  <si>
    <t>Сумма, тыс. руб. ((гр4 + гр5) х гр3 х 2)</t>
  </si>
  <si>
    <t>*Для лиц, работающих в районах Крайнего Севера и приравненных к ним местностях</t>
  </si>
  <si>
    <t>Количество работников, использующих право на компенсацию (пособие)</t>
  </si>
  <si>
    <t>Количество платежей в год</t>
  </si>
  <si>
    <t>Размер компенсации (пособия), тыс. руб.</t>
  </si>
  <si>
    <t>Сумма, тыс. руб. (гр3 x гр4 х гр5)</t>
  </si>
  <si>
    <t>Компенсация за приобретение книгоиздательской продукции и периодических изданий</t>
  </si>
  <si>
    <t>Пособие на ребенка</t>
  </si>
  <si>
    <t>Справочно по подстатье 212:</t>
  </si>
  <si>
    <t xml:space="preserve">III. Расчет расходов по подстатье 213 </t>
  </si>
  <si>
    <t>«Начисление на выплаты по оплате труда»</t>
  </si>
  <si>
    <t xml:space="preserve">        </t>
  </si>
  <si>
    <t>Размер начисленной на выплаты по оплате труда в соответствии с действующими на дату составления / очередной финансовый год сметы нормативными документами.</t>
  </si>
  <si>
    <t>Итого по подстатье 213:</t>
  </si>
  <si>
    <t>IV. Расчет расходов по подстатье 221 «Услуги связи»</t>
  </si>
  <si>
    <t>Единица измерения</t>
  </si>
  <si>
    <t>Коли-чество</t>
  </si>
  <si>
    <t>Коли-чество платежей в год</t>
  </si>
  <si>
    <t>Стоимость за единицу измерения, тыс. руб.</t>
  </si>
  <si>
    <t>Сумма, тыс. руб. (гр4 x гр5 х гр6)</t>
  </si>
  <si>
    <t>Абонентская оплата</t>
  </si>
  <si>
    <t>Абонентский номер</t>
  </si>
  <si>
    <t>Повременная оплата междугородных и местных телефонных соединений</t>
  </si>
  <si>
    <t>мин.</t>
  </si>
  <si>
    <t>Абонентская оплата за пользованием радиоточкой</t>
  </si>
  <si>
    <t>радиоточка</t>
  </si>
  <si>
    <t>Услуги электронной почты</t>
  </si>
  <si>
    <t>электронный адрес</t>
  </si>
  <si>
    <t>Оплата сотовой связи</t>
  </si>
  <si>
    <t>шт. (мин.)</t>
  </si>
  <si>
    <t>Объем информации (гигабайт в год)</t>
  </si>
  <si>
    <t>Стоимость 1 гигабайта, тыс. руб.</t>
  </si>
  <si>
    <t>Стоимость аренды канала, тыс.руб.</t>
  </si>
  <si>
    <t xml:space="preserve">Подключение и использование Глобальной сети Интернет </t>
  </si>
  <si>
    <t>Стоимость за единицу, тыс. руб.</t>
  </si>
  <si>
    <t>Итого по подстатье 221:</t>
  </si>
  <si>
    <t>V. Расчет расходов по подстатье 222 «Транспортные услуги»</t>
  </si>
  <si>
    <t>Количество командировок</t>
  </si>
  <si>
    <t>Количество человек, направленных в командировки, в год</t>
  </si>
  <si>
    <t>Сумма, тыс. руб. (гр4 x гр5 х гр6 х 2)</t>
  </si>
  <si>
    <t>Оплата проезда при служебных командировках</t>
  </si>
  <si>
    <t>Оплата проезда при командировках на курсы повышения квалификации</t>
  </si>
  <si>
    <t>Количество единиц</t>
  </si>
  <si>
    <t>Сумма, тыс. руб. (гр3 х гр4)</t>
  </si>
  <si>
    <t>Итого по подстатье 222:</t>
  </si>
  <si>
    <t>VI. Расчет расходов по подстатье 223 «Коммунальные услуги»</t>
  </si>
  <si>
    <t>Наименование расходов*</t>
  </si>
  <si>
    <t>Количество потребления в год</t>
  </si>
  <si>
    <t>Тариф (стоимость за единицу измерения), руб.</t>
  </si>
  <si>
    <t>Сумма, тыс. руб. (гр4 х гр5/1000)</t>
  </si>
  <si>
    <t>Оплата потребления электроэнергии</t>
  </si>
  <si>
    <t>кВ./час</t>
  </si>
  <si>
    <t>Оплата потребления теплоэнергии</t>
  </si>
  <si>
    <t>гКал</t>
  </si>
  <si>
    <t>Оплата потребления воды</t>
  </si>
  <si>
    <t>Куб.м.</t>
  </si>
  <si>
    <t>Итого по подстатье 223:</t>
  </si>
  <si>
    <t>* - Данные представляются в разрезе структурных подразделений учреждения.</t>
  </si>
  <si>
    <t xml:space="preserve">VII. Расчет расходов по подстатье 224 </t>
  </si>
  <si>
    <t>«Арендная плата за пользование имуществом»</t>
  </si>
  <si>
    <t>Кол-во зданий, помещений, транспорт-ных средств</t>
  </si>
  <si>
    <t>Площадь арендуемых помещений, земли (кв.м.)</t>
  </si>
  <si>
    <t>Средняя стоимость в месяц 1 кв.м. (1ед. автотранс-порта), тыс. руб.</t>
  </si>
  <si>
    <t>Период предоставления услуг (кол-во месяцев)</t>
  </si>
  <si>
    <t>Сумма, тыс. руб. (гр4 х гр5 х гр6)</t>
  </si>
  <si>
    <t>Арендная плата за пользование имуществом</t>
  </si>
  <si>
    <t>Справочно по подстатье 224:</t>
  </si>
  <si>
    <t xml:space="preserve">VIII. Расчет расходов по подстатье 225 </t>
  </si>
  <si>
    <t>«Услуги по содержанию имущества»</t>
  </si>
  <si>
    <t>Стоимость в соответствии с локальными сметными расчетами, тыс. руб.</t>
  </si>
  <si>
    <t>Оплата договоров на текущий ремонт зданий и сооружений, всего</t>
  </si>
  <si>
    <t>в том числе пообъектно:</t>
  </si>
  <si>
    <t xml:space="preserve">Оплата договоров на капитальный ремонт зданий и сооружений, всего </t>
  </si>
  <si>
    <t>Количество договоров</t>
  </si>
  <si>
    <t>Стоимость услуги, тыс. руб.</t>
  </si>
  <si>
    <t>Оплата услуг по пусконаладочным работам, техническому обслуживанию, ремонт оборудования</t>
  </si>
  <si>
    <t>Оплата услуг по содержанию в чистоте помещений, зданий, дворов, иного имущества (расшифровать)**</t>
  </si>
  <si>
    <t>Оплата услуг по ремонту инженерных систем и коммуникаций (расшифровать)**</t>
  </si>
  <si>
    <t>Итого по подстатье 225:</t>
  </si>
  <si>
    <t>IX. Расчет расходов по подстатье 226 «Прочие услуги»</t>
  </si>
  <si>
    <t xml:space="preserve">Оплата услуг вневедомственной, пожарной охраны </t>
  </si>
  <si>
    <t>Оплата услуг по установке, наладке, эксплуатации охранной и пожарной сигнализации</t>
  </si>
  <si>
    <t>Оплата услуг по страхованию гражданской ответственности владельцев транспортных средств</t>
  </si>
  <si>
    <t>Количество</t>
  </si>
  <si>
    <t>Средняя стоимость за единицу, тыс. руб.</t>
  </si>
  <si>
    <t>Оплата услуг в области информационных технологий (приобретение неисключительных (пользовательских) прав на программное обеспечение, включая приобретение и обновление справочно-информационных баз данных (расшифровать)</t>
  </si>
  <si>
    <t>Приобретение периодической литературы (газеты, журналы)</t>
  </si>
  <si>
    <t>Оплата услуг по организации культурно-массовых мероприятий для студентов</t>
  </si>
  <si>
    <t>Оплата рекламных объявлений</t>
  </si>
  <si>
    <t>Изготовление бланков (расшифровать)</t>
  </si>
  <si>
    <t>Итого по подстатье 226:</t>
  </si>
  <si>
    <t xml:space="preserve">X. Расчет расходов по подстатье 262 </t>
  </si>
  <si>
    <t>«Пособия по социальной помощи населению»</t>
  </si>
  <si>
    <t>Численность увольняемых работников</t>
  </si>
  <si>
    <t>Размер пособия, руб.</t>
  </si>
  <si>
    <t>Сумма, тыс. руб. (гр3 х гр4/1000)</t>
  </si>
  <si>
    <t>Выплата выходного пособия при увольнении</t>
  </si>
  <si>
    <t>Обеспечение питанием детей-сирот и детей, оставшихся без попечения родителей в год, тыс. руб.</t>
  </si>
  <si>
    <t>Обеспечения одеждой, обувью, мягким инвентарем и оборудованием в год, тыс. руб.</t>
  </si>
  <si>
    <t>Ежегодное пособие на приобретение учебной литературы и письменных принадлежностей, тыс. руб.</t>
  </si>
  <si>
    <t>Материальное обеспечение при выпуске в год, тыс. руб.</t>
  </si>
  <si>
    <t>Сумма, тыс. руб. (гр3+гр4+гр5+гр6)</t>
  </si>
  <si>
    <t>Материальное обеспечение детей-сирот и детей, оставшихся без попечения родителей</t>
  </si>
  <si>
    <t>Численность детей сирот</t>
  </si>
  <si>
    <t>Норма обеспечения питанием в день, руб.</t>
  </si>
  <si>
    <t>Сумма в год, тыс. руб. (гр3 х гр4 х кол-во дней/1000)</t>
  </si>
  <si>
    <t>Обеспечение питанием детей-сирот и детей, оставшихся без попечения родителей</t>
  </si>
  <si>
    <t>Норма обеспечения одеждой, обувью, мягким инвентарем и оборудованием на 1 чел. в год, руб.</t>
  </si>
  <si>
    <t>Сумма в год, тыс. руб. (гр3 х гр4/1000)</t>
  </si>
  <si>
    <t>Обеспечение одеждой, обувью, мягким инвентарем и оборудованием</t>
  </si>
  <si>
    <t>Размер пособия на приобретение учебной литературы и письменных принадлежностей, руб.</t>
  </si>
  <si>
    <t>Сумма в год, тысю руб. (гр3 х гр4/1000)</t>
  </si>
  <si>
    <t>Ежегодное пособие на приобретение учебной литературы и письменных принадлежностей</t>
  </si>
  <si>
    <t>Количество выпускников</t>
  </si>
  <si>
    <t>Единовременное денежное пособие при выпуске, руб. (гр3 х размер пособия)</t>
  </si>
  <si>
    <t>Норма обеспечения одеждой обувью, мягким инвентарем и оборудованием при выпуске, руб.</t>
  </si>
  <si>
    <t>Обеспечение одеждой, обувью, мягким инвентарем и оборудованием при выпуске, тыс. руб. (гр3 х гр5/1000)</t>
  </si>
  <si>
    <t>Сумма в год, тыс. руб. (гр4 + гр6)</t>
  </si>
  <si>
    <t>Материальное обеспечение при выпуске</t>
  </si>
  <si>
    <t>Итого по подстатье 262:</t>
  </si>
  <si>
    <t xml:space="preserve">XI. Расчет расходов по подстатье 263 </t>
  </si>
  <si>
    <t xml:space="preserve">«Пенсии, пособия, выплачиваемые </t>
  </si>
  <si>
    <t>организациями сектора государственного управления»</t>
  </si>
  <si>
    <t>Численность лиц, получающих доплату к пенсии</t>
  </si>
  <si>
    <t>Сумма, тыс. руб.</t>
  </si>
  <si>
    <t>Доплата к пенсии</t>
  </si>
  <si>
    <t>Справочно по подстатье 263:</t>
  </si>
  <si>
    <t>XII. Расчет расходов по подстатье 290 «Прочие расходы»</t>
  </si>
  <si>
    <t>Остаточная стоимость основных средств, тыс. руб.</t>
  </si>
  <si>
    <t>Ставка налога, %</t>
  </si>
  <si>
    <t>Сумма исчисленного налога, подлежащего уплате, тыс. руб. (гр3 х гр4/100)</t>
  </si>
  <si>
    <t>Налог на имущество</t>
  </si>
  <si>
    <t>Площадь земельного участка (кв.м.)</t>
  </si>
  <si>
    <t>Удельный показатель кадастровой стоимости земель, руб. за кв.м.</t>
  </si>
  <si>
    <t>Кадастровая стоимость земельного участка, тыс. руб. (гр3 х гр4/1000)</t>
  </si>
  <si>
    <t>Ставка налога %</t>
  </si>
  <si>
    <t>Сумма, тыс. руб. (гр5 х гр 6/100)</t>
  </si>
  <si>
    <t>Земельный налог</t>
  </si>
  <si>
    <t>Оплата налогов и сборов, государственных пошлин, лицензий</t>
  </si>
  <si>
    <t>Количество студентов</t>
  </si>
  <si>
    <t>Размер стипендии, тыс. руб.</t>
  </si>
  <si>
    <t>Сумма, тыс. руб. (гр3 х гр4 х гр5)</t>
  </si>
  <si>
    <t>Выплата стипендий*</t>
  </si>
  <si>
    <t>Прочие расходы (расшифровать)</t>
  </si>
  <si>
    <t>* - Данные представляются по среднему, высшему образованию, аспирантуре, докторантуре. Расчеты стипендий детям-сиротам и детям, оставшимся без попечения родителей, выделяются отдельной строкой по соответствующим формам обучения.</t>
  </si>
  <si>
    <t>Итого по подстатье 290:</t>
  </si>
  <si>
    <t xml:space="preserve">XIII. Расчет расходов по статье 310 </t>
  </si>
  <si>
    <t>«Увеличение стоимости основных средств»</t>
  </si>
  <si>
    <t>Средняя стоимость, тыс. руб.</t>
  </si>
  <si>
    <t>Приобретение машин, оборудования, инструментов, транспортных средств, инвентаря, библиотечного фонда, медицинского инструментария и прочих основных средств</t>
  </si>
  <si>
    <t>Справочно по статье 310:</t>
  </si>
  <si>
    <t>XIV. Расчет расходов по статье 340 «Увеличение стоимости»</t>
  </si>
  <si>
    <t>Ед. изм.</t>
  </si>
  <si>
    <t>Цена за единицу измерения, руб.</t>
  </si>
  <si>
    <t>Приобретение мягкого инвентаря, медикаментов, перевязочных средств, посуды, продуктов питания, горюче-смазочных, строительных, хозяйственных материалов, канцелярских принадлежностей и прочих материальных запасов</t>
  </si>
  <si>
    <t>Справочно по статье 340:</t>
  </si>
  <si>
    <t>При необходимости может быть введено примечание. Расчет других расходов, не включенных в расчет, осуществляется в произвольной форме, при этом итоговая сумма по подстатье расходов должна соответствовать сметному назначению.</t>
  </si>
  <si>
    <t>Руководитель</t>
  </si>
  <si>
    <t>(уполномоченное лицо)   _________________________            __________    __________________</t>
  </si>
  <si>
    <t xml:space="preserve">                                                                    (должность)                                         (подпись)          (расшифровка подписи)</t>
  </si>
  <si>
    <t xml:space="preserve">                                                                                                              М.П.</t>
  </si>
  <si>
    <t>Руководитель планово-</t>
  </si>
  <si>
    <t>финансовой службы        _________________________             __________    __________________</t>
  </si>
  <si>
    <t xml:space="preserve">                                                                    (должность                                          (подпись)          (расшифровка подписи)</t>
  </si>
  <si>
    <t>«_____» ____________ 20___г.</t>
  </si>
  <si>
    <t>Оплата услуг по медицинскому осмотру</t>
  </si>
  <si>
    <t>ремонт системы водоснабжения</t>
  </si>
  <si>
    <t>руб</t>
  </si>
  <si>
    <t>вывоз ТБО</t>
  </si>
  <si>
    <t>Оплата услуг по эксплуатации охранной сигнализации</t>
  </si>
  <si>
    <t>Оплата услуг по эксплуатации пожарной сигнализации</t>
  </si>
  <si>
    <t>контур-экстерн</t>
  </si>
  <si>
    <t>рутокен</t>
  </si>
  <si>
    <t>сэс взятие проб воды итд</t>
  </si>
  <si>
    <t>Улан-Удэ</t>
  </si>
  <si>
    <t>кг</t>
  </si>
  <si>
    <t>водоэмульсионка</t>
  </si>
  <si>
    <t>шт</t>
  </si>
  <si>
    <t>мыло</t>
  </si>
  <si>
    <t>ВСЕГО:</t>
  </si>
  <si>
    <t>подъемные молодым специалистам</t>
  </si>
  <si>
    <t>г.Улан-Удэ</t>
  </si>
  <si>
    <t>Москва</t>
  </si>
  <si>
    <t>кисти и валики</t>
  </si>
  <si>
    <t>тряпка</t>
  </si>
  <si>
    <t>м</t>
  </si>
  <si>
    <t>моющ ср-ва</t>
  </si>
  <si>
    <t>хлоросодер-е</t>
  </si>
  <si>
    <t>уп</t>
  </si>
  <si>
    <t>итого</t>
  </si>
  <si>
    <t>КЗ</t>
  </si>
  <si>
    <t>КЗ дезинфекция СЭС</t>
  </si>
  <si>
    <t>КЗ вывоз ТБО</t>
  </si>
  <si>
    <t>Оплата услуг по медицинскому осмотру КЗ</t>
  </si>
  <si>
    <t>Оплата услуг по эксплуатации охранной сигнализации  КЗ</t>
  </si>
  <si>
    <t>Оплата услуг по эксплуатации пожарной сигнализации КЗ</t>
  </si>
  <si>
    <t>КЗ ТРАНСПОРТНЫЕ</t>
  </si>
  <si>
    <t>Кред.зад-ть</t>
  </si>
  <si>
    <t>ОВО</t>
  </si>
  <si>
    <t>Муниципальное бюджетное общеобразовательное учреждение Маловская средняя общеобразовательная школа</t>
  </si>
  <si>
    <t>дезинфекция.акарицид.обраб СЭС.дератизация</t>
  </si>
  <si>
    <t>т.руб</t>
  </si>
  <si>
    <t>установка рольставней 2 шт (предп.ОВО)</t>
  </si>
  <si>
    <t>замена ограждения (Обрнадзор)</t>
  </si>
  <si>
    <t>ремонт завалинок</t>
  </si>
  <si>
    <t>водонагреватель</t>
  </si>
  <si>
    <t>насос-станция для подачи воды</t>
  </si>
  <si>
    <t>стол раздачи готовой продукции</t>
  </si>
  <si>
    <t>Установка видеобнаблюдения</t>
  </si>
  <si>
    <t>краска разная</t>
  </si>
  <si>
    <t>бан</t>
  </si>
  <si>
    <t>колпак поварской</t>
  </si>
  <si>
    <t>сейф</t>
  </si>
  <si>
    <t>тетради разные</t>
  </si>
  <si>
    <t>мел</t>
  </si>
  <si>
    <t>полотенце</t>
  </si>
  <si>
    <t>гвозди. Саморезы</t>
  </si>
  <si>
    <t>перчатки.верхонки</t>
  </si>
  <si>
    <t>пробки для раковины</t>
  </si>
  <si>
    <t>сито. Дуршлаг</t>
  </si>
  <si>
    <t>сетка метал</t>
  </si>
  <si>
    <t>Бензин</t>
  </si>
  <si>
    <t>л</t>
  </si>
  <si>
    <t>т.руб.</t>
  </si>
  <si>
    <t>по требованию ПОЖНАДЗОРА</t>
  </si>
  <si>
    <t>извещатели</t>
  </si>
  <si>
    <t>аварийная подсветка</t>
  </si>
  <si>
    <t>аккумулятор</t>
  </si>
  <si>
    <t>табличка ВЫХОД</t>
  </si>
  <si>
    <t>противопожарное нагладное пособие</t>
  </si>
  <si>
    <t>таблички по ППБ</t>
  </si>
  <si>
    <t>1.2.1</t>
  </si>
  <si>
    <t>1.2.0</t>
  </si>
  <si>
    <t>Электростанция 20 кВт</t>
  </si>
  <si>
    <t>Замена кровли</t>
  </si>
  <si>
    <t>Тарелки разные</t>
  </si>
  <si>
    <t>стаканы</t>
  </si>
  <si>
    <t>ложки</t>
  </si>
  <si>
    <t>доска разделочная</t>
  </si>
  <si>
    <t>сковорода</t>
  </si>
  <si>
    <t>бак из нержав.стали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</si>
  <si>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</si>
  <si>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</si>
  <si>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</si>
  <si>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</si>
  <si>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</si>
  <si>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</si>
  <si>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</si>
  <si>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</si>
  <si>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</si>
  <si>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Класскомлпект мебели</t>
  </si>
  <si>
    <t>комлект мебели для игровой</t>
  </si>
  <si>
    <t>стол офисный</t>
  </si>
  <si>
    <t>шкаф офисный</t>
  </si>
  <si>
    <t>стул офисный</t>
  </si>
  <si>
    <t>стол для учителя</t>
  </si>
  <si>
    <t>стенды школьные</t>
  </si>
  <si>
    <t>шкаф книжный</t>
  </si>
  <si>
    <t>доска ученическая</t>
  </si>
  <si>
    <t>Экран мультимедиа</t>
  </si>
  <si>
    <t>1.2.11</t>
  </si>
  <si>
    <t>1.2.12</t>
  </si>
  <si>
    <t>1.2.13</t>
  </si>
  <si>
    <t>1.2.14</t>
  </si>
  <si>
    <t>1.2.15</t>
  </si>
  <si>
    <t>1.2.16</t>
  </si>
  <si>
    <t>1.2.17</t>
  </si>
  <si>
    <t>1.2.18</t>
  </si>
  <si>
    <t>1.2.19</t>
  </si>
  <si>
    <t>1.2.20</t>
  </si>
  <si>
    <t>1.2.21</t>
  </si>
  <si>
    <t>Компьютеры</t>
  </si>
  <si>
    <t>принтеры</t>
  </si>
  <si>
    <t>проекторы</t>
  </si>
  <si>
    <t>планшеты</t>
  </si>
  <si>
    <t>колонки аудио</t>
  </si>
  <si>
    <t>мышь комп</t>
  </si>
  <si>
    <t>клавиатура</t>
  </si>
  <si>
    <t>интерактивная доска</t>
  </si>
  <si>
    <t>стенд Устройство автомобиля</t>
  </si>
  <si>
    <t>Набор ключей автомоб</t>
  </si>
  <si>
    <t>Материалы для кабинета физики</t>
  </si>
  <si>
    <t>Материалы и пособия для биологии. Географии</t>
  </si>
  <si>
    <t>Пособия для кабинета истории</t>
  </si>
  <si>
    <t>Музыкальные иструменты для кабинета музыки</t>
  </si>
  <si>
    <t>Пособия для начальных классов</t>
  </si>
  <si>
    <t>интернет</t>
  </si>
  <si>
    <t>утепление здания</t>
  </si>
  <si>
    <t>ремонт противопожарных стен</t>
  </si>
  <si>
    <t>4 компл</t>
  </si>
  <si>
    <t>1.2.22</t>
  </si>
  <si>
    <t>Документ камера</t>
  </si>
  <si>
    <t>автоматическая установка пожаротушения</t>
  </si>
  <si>
    <t>система противодымовой защиты</t>
  </si>
  <si>
    <t>устройство внутренних водопроводов с пожарными руковами</t>
  </si>
  <si>
    <t>Санкт-Петербург</t>
  </si>
  <si>
    <t>ремонт оборудования</t>
  </si>
  <si>
    <t>квартальная сдача проб</t>
  </si>
  <si>
    <t>1.2.23</t>
  </si>
  <si>
    <t>Аптечка и пополнение медикаментами</t>
  </si>
  <si>
    <t>1.2.24</t>
  </si>
  <si>
    <t>Приобретение картриджей и тонера</t>
  </si>
  <si>
    <t>папки., общие тетради 96 листов,</t>
  </si>
  <si>
    <t>шахматы</t>
  </si>
  <si>
    <t>лыжи</t>
  </si>
  <si>
    <t>тестомес 30 л</t>
  </si>
  <si>
    <t>г.Москва</t>
  </si>
  <si>
    <t>перчатки</t>
  </si>
  <si>
    <t>бумажные полотенца</t>
  </si>
  <si>
    <t>дозаторы для жидкого мыла</t>
  </si>
  <si>
    <t>Новосибирск</t>
  </si>
  <si>
    <t>ремонт пищеблока</t>
  </si>
  <si>
    <t>ремонт туалета краны</t>
  </si>
  <si>
    <t>тазы разные</t>
  </si>
  <si>
    <t>фартук клеенчатый</t>
  </si>
  <si>
    <t>краны для раковин</t>
  </si>
  <si>
    <t>веники</t>
  </si>
  <si>
    <t>линолеум</t>
  </si>
  <si>
    <t>Иркутск</t>
  </si>
  <si>
    <t>автономная пожарная сигнализация</t>
  </si>
  <si>
    <t>скотч</t>
  </si>
  <si>
    <t>клей ПВА</t>
  </si>
  <si>
    <t>Бумага для принтера</t>
  </si>
  <si>
    <t>материалы для кабинета Астрономии</t>
  </si>
  <si>
    <t>коньки с батинками</t>
  </si>
  <si>
    <t>протравка крыши (пищеблок)</t>
  </si>
  <si>
    <t>халат повар</t>
  </si>
  <si>
    <t>светильники светодиодные</t>
  </si>
  <si>
    <t>360 кв.м</t>
  </si>
  <si>
    <t>домофоны</t>
  </si>
  <si>
    <t>огнетушители</t>
  </si>
  <si>
    <t>ремонт противопожарных стен (2 стены)</t>
  </si>
  <si>
    <t>монтажная пена</t>
  </si>
  <si>
    <t>аскарбиновая кислота</t>
  </si>
  <si>
    <t>благодарственные письма, грамоты</t>
  </si>
  <si>
    <t>запасные части для автобуса и автомобиля</t>
  </si>
  <si>
    <t>списание оргтехники</t>
  </si>
  <si>
    <t>Чита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</si>
</sst>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8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9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/>
    <xf numFmtId="4" fontId="2" fillId="3" borderId="0" xfId="0" applyNumberFormat="1" applyFont="1" applyFill="1" applyAlignment="1">
      <alignment vertical="center"/>
    </xf>
    <xf numFmtId="0" fontId="10" fillId="0" borderId="0" xfId="0" applyFont="1"/>
    <xf numFmtId="0" fontId="4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9" fillId="3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165" fontId="12" fillId="4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6"/>
  <sheetViews>
    <sheetView topLeftCell="A28" zoomScaleNormal="100" workbookViewId="0">
      <selection activeCell="B15" sqref="B15:B16"/>
    </sheetView>
  </sheetViews>
  <sheetFormatPr defaultRowHeight="15" x14ac:dyDescent="0.25"/>
  <cols>
    <col min="1" max="1" width="7" style="23" customWidth="1"/>
    <col min="2" max="2" width="35.5703125" style="23" customWidth="1"/>
    <col min="3" max="3" width="29.5703125" style="23" customWidth="1"/>
    <col min="4" max="4" width="11.28515625" style="23" bestFit="1" customWidth="1"/>
    <col min="5" max="5" width="19.28515625" style="23" customWidth="1"/>
    <col min="6" max="6" width="23.42578125" style="23" customWidth="1"/>
    <col min="7" max="7" width="10.140625" bestFit="1" customWidth="1"/>
  </cols>
  <sheetData>
    <row r="1" spans="1:7" ht="60" customHeight="1" x14ac:dyDescent="0.25">
      <c r="B1" s="67" t="s">
        <v>221</v>
      </c>
      <c r="C1" s="67"/>
      <c r="D1" s="67"/>
      <c r="E1" s="67"/>
      <c r="F1" s="67"/>
    </row>
    <row r="2" spans="1:7" ht="15.75" x14ac:dyDescent="0.25">
      <c r="B2" s="68" t="s">
        <v>8</v>
      </c>
      <c r="C2" s="68"/>
      <c r="D2" s="68"/>
      <c r="E2" s="68"/>
      <c r="F2" s="68"/>
    </row>
    <row r="4" spans="1:7" ht="89.25" customHeight="1" x14ac:dyDescent="0.25">
      <c r="A4" s="69" t="s">
        <v>7</v>
      </c>
      <c r="B4" s="71" t="s">
        <v>2</v>
      </c>
      <c r="C4" s="71" t="s">
        <v>9</v>
      </c>
      <c r="D4" s="71" t="s">
        <v>10</v>
      </c>
      <c r="E4" s="71" t="s">
        <v>11</v>
      </c>
      <c r="F4" s="71" t="s">
        <v>12</v>
      </c>
      <c r="G4" s="71" t="s">
        <v>13</v>
      </c>
    </row>
    <row r="5" spans="1:7" x14ac:dyDescent="0.25">
      <c r="A5" s="70"/>
      <c r="B5" s="71"/>
      <c r="C5" s="71"/>
      <c r="D5" s="71"/>
      <c r="E5" s="71"/>
      <c r="F5" s="71"/>
      <c r="G5" s="71"/>
    </row>
    <row r="6" spans="1:7" ht="15.75" x14ac:dyDescent="0.25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  <c r="G6" s="42">
        <v>7</v>
      </c>
    </row>
    <row r="7" spans="1:7" ht="31.5" x14ac:dyDescent="0.25">
      <c r="A7" s="42">
        <v>1</v>
      </c>
      <c r="B7" s="2" t="s">
        <v>14</v>
      </c>
      <c r="C7" s="42" t="s">
        <v>203</v>
      </c>
      <c r="D7" s="42">
        <v>4</v>
      </c>
      <c r="E7" s="42">
        <v>5</v>
      </c>
      <c r="F7" s="42">
        <v>3</v>
      </c>
      <c r="G7" s="35">
        <f>D7*E7*F7*100/1000</f>
        <v>6</v>
      </c>
    </row>
    <row r="8" spans="1:7" ht="31.5" x14ac:dyDescent="0.25">
      <c r="A8" s="42">
        <v>2</v>
      </c>
      <c r="B8" s="2" t="s">
        <v>15</v>
      </c>
      <c r="C8" s="42" t="s">
        <v>203</v>
      </c>
      <c r="D8" s="42">
        <v>4</v>
      </c>
      <c r="E8" s="42">
        <v>5</v>
      </c>
      <c r="F8" s="42">
        <v>3</v>
      </c>
      <c r="G8" s="35">
        <f>D8*E8*F8*100/1000</f>
        <v>6</v>
      </c>
    </row>
    <row r="9" spans="1:7" ht="31.5" x14ac:dyDescent="0.25">
      <c r="A9" s="42"/>
      <c r="B9" s="2" t="s">
        <v>15</v>
      </c>
      <c r="C9" s="42" t="s">
        <v>328</v>
      </c>
      <c r="D9" s="42">
        <v>1</v>
      </c>
      <c r="E9" s="42">
        <v>1</v>
      </c>
      <c r="F9" s="42">
        <v>10</v>
      </c>
      <c r="G9" s="35">
        <v>3</v>
      </c>
    </row>
    <row r="10" spans="1:7" ht="15.75" x14ac:dyDescent="0.25">
      <c r="A10" s="42">
        <v>3</v>
      </c>
      <c r="B10" s="2" t="s">
        <v>212</v>
      </c>
      <c r="C10" s="42"/>
      <c r="D10" s="42"/>
      <c r="E10" s="42"/>
      <c r="F10" s="42"/>
      <c r="G10" s="35">
        <v>1.2</v>
      </c>
    </row>
    <row r="11" spans="1:7" ht="15.75" x14ac:dyDescent="0.25">
      <c r="A11" s="44"/>
      <c r="B11" s="1" t="s">
        <v>16</v>
      </c>
      <c r="C11" s="44"/>
      <c r="D11" s="44"/>
      <c r="E11" s="44"/>
      <c r="F11" s="44"/>
      <c r="G11" s="41">
        <f>SUM(G7:G10)</f>
        <v>16.2</v>
      </c>
    </row>
    <row r="13" spans="1:7" ht="15.75" x14ac:dyDescent="0.25">
      <c r="B13" s="3" t="s">
        <v>17</v>
      </c>
    </row>
    <row r="15" spans="1:7" ht="141" customHeight="1" x14ac:dyDescent="0.25">
      <c r="A15" s="72" t="s">
        <v>0</v>
      </c>
      <c r="B15" s="74" t="s">
        <v>18</v>
      </c>
      <c r="C15" s="74" t="s">
        <v>19</v>
      </c>
      <c r="D15" s="74" t="s">
        <v>20</v>
      </c>
      <c r="E15" s="74" t="s">
        <v>21</v>
      </c>
      <c r="F15" s="74" t="s">
        <v>22</v>
      </c>
    </row>
    <row r="16" spans="1:7" ht="15.75" customHeight="1" x14ac:dyDescent="0.25">
      <c r="A16" s="73"/>
      <c r="B16" s="74"/>
      <c r="C16" s="74"/>
      <c r="D16" s="74"/>
      <c r="E16" s="74"/>
      <c r="F16" s="74"/>
    </row>
    <row r="17" spans="1:7" ht="15.75" x14ac:dyDescent="0.25">
      <c r="A17" s="42">
        <v>1</v>
      </c>
      <c r="B17" s="42">
        <v>2</v>
      </c>
      <c r="C17" s="42">
        <v>3</v>
      </c>
      <c r="D17" s="42">
        <v>4</v>
      </c>
      <c r="E17" s="42">
        <v>5</v>
      </c>
      <c r="F17" s="42">
        <v>6</v>
      </c>
    </row>
    <row r="18" spans="1:7" ht="15.75" x14ac:dyDescent="0.25">
      <c r="A18" s="42">
        <v>1</v>
      </c>
      <c r="B18" s="42" t="s">
        <v>317</v>
      </c>
      <c r="C18" s="42">
        <v>16</v>
      </c>
      <c r="D18" s="42">
        <v>1</v>
      </c>
      <c r="E18" s="42">
        <v>0</v>
      </c>
      <c r="F18" s="42">
        <v>50</v>
      </c>
    </row>
    <row r="19" spans="1:7" ht="15.75" x14ac:dyDescent="0.25">
      <c r="A19" s="42">
        <v>2</v>
      </c>
      <c r="B19" s="42" t="s">
        <v>204</v>
      </c>
      <c r="C19" s="42">
        <v>16</v>
      </c>
      <c r="D19" s="42">
        <v>1</v>
      </c>
      <c r="E19" s="42">
        <v>1</v>
      </c>
      <c r="F19" s="42">
        <v>32</v>
      </c>
    </row>
    <row r="20" spans="1:7" ht="15.75" x14ac:dyDescent="0.25">
      <c r="A20" s="42">
        <v>3</v>
      </c>
      <c r="B20" s="42" t="s">
        <v>332</v>
      </c>
      <c r="C20" s="42">
        <v>10</v>
      </c>
      <c r="D20" s="42">
        <v>2</v>
      </c>
      <c r="E20" s="42">
        <v>0</v>
      </c>
      <c r="F20" s="42">
        <v>40</v>
      </c>
    </row>
    <row r="21" spans="1:7" ht="15.75" x14ac:dyDescent="0.25">
      <c r="A21" s="42">
        <v>4</v>
      </c>
      <c r="B21" s="42" t="s">
        <v>196</v>
      </c>
      <c r="C21" s="42">
        <v>2.2000000000000002</v>
      </c>
      <c r="D21" s="42">
        <v>2</v>
      </c>
      <c r="E21" s="42">
        <v>0</v>
      </c>
      <c r="F21" s="42">
        <f t="shared" ref="F21" si="0">(D21+E21)*C21*2</f>
        <v>8.8000000000000007</v>
      </c>
    </row>
    <row r="22" spans="1:7" ht="15.75" x14ac:dyDescent="0.25">
      <c r="A22" s="42"/>
      <c r="B22" s="42" t="s">
        <v>340</v>
      </c>
      <c r="C22" s="42">
        <v>4</v>
      </c>
      <c r="D22" s="42">
        <v>2</v>
      </c>
      <c r="E22" s="42">
        <v>0</v>
      </c>
      <c r="F22" s="42">
        <v>16</v>
      </c>
    </row>
    <row r="23" spans="1:7" ht="15.75" x14ac:dyDescent="0.25">
      <c r="A23" s="48"/>
      <c r="B23" s="48" t="s">
        <v>340</v>
      </c>
      <c r="C23" s="48">
        <v>110</v>
      </c>
      <c r="D23" s="48">
        <v>2</v>
      </c>
      <c r="E23" s="48">
        <v>2</v>
      </c>
      <c r="F23" s="48">
        <v>110</v>
      </c>
    </row>
    <row r="24" spans="1:7" ht="15.75" x14ac:dyDescent="0.25">
      <c r="A24" s="42">
        <v>5</v>
      </c>
      <c r="B24" s="42" t="s">
        <v>219</v>
      </c>
      <c r="C24" s="42"/>
      <c r="D24" s="42"/>
      <c r="E24" s="42"/>
      <c r="F24" s="42"/>
    </row>
    <row r="25" spans="1:7" ht="15.75" x14ac:dyDescent="0.25">
      <c r="A25" s="44"/>
      <c r="B25" s="1" t="s">
        <v>16</v>
      </c>
      <c r="C25" s="44"/>
      <c r="D25" s="44"/>
      <c r="E25" s="44"/>
      <c r="F25" s="44">
        <f>SUM(F18:F24)</f>
        <v>256.8</v>
      </c>
      <c r="G25">
        <v>110</v>
      </c>
    </row>
    <row r="27" spans="1:7" ht="15.75" x14ac:dyDescent="0.25">
      <c r="B27" s="4" t="s">
        <v>23</v>
      </c>
    </row>
    <row r="29" spans="1:7" ht="46.5" customHeight="1" x14ac:dyDescent="0.25">
      <c r="A29" s="42" t="s">
        <v>0</v>
      </c>
      <c r="B29" s="74" t="s">
        <v>2</v>
      </c>
      <c r="C29" s="74" t="s">
        <v>24</v>
      </c>
      <c r="D29" s="74" t="s">
        <v>25</v>
      </c>
      <c r="E29" s="74" t="s">
        <v>26</v>
      </c>
      <c r="F29" s="74" t="s">
        <v>27</v>
      </c>
    </row>
    <row r="30" spans="1:7" ht="15.75" x14ac:dyDescent="0.25">
      <c r="A30" s="42" t="s">
        <v>1</v>
      </c>
      <c r="B30" s="74"/>
      <c r="C30" s="74"/>
      <c r="D30" s="74"/>
      <c r="E30" s="74"/>
      <c r="F30" s="74"/>
    </row>
    <row r="31" spans="1:7" ht="15.75" x14ac:dyDescent="0.25">
      <c r="A31" s="42">
        <v>1</v>
      </c>
      <c r="B31" s="42">
        <v>2</v>
      </c>
      <c r="C31" s="42">
        <v>3</v>
      </c>
      <c r="D31" s="42">
        <v>4</v>
      </c>
      <c r="E31" s="42">
        <v>5</v>
      </c>
      <c r="F31" s="42">
        <v>6</v>
      </c>
    </row>
    <row r="32" spans="1:7" ht="47.25" x14ac:dyDescent="0.25">
      <c r="A32" s="42">
        <v>1</v>
      </c>
      <c r="B32" s="2" t="s">
        <v>28</v>
      </c>
      <c r="C32" s="42"/>
      <c r="D32" s="42"/>
      <c r="E32" s="42"/>
      <c r="F32" s="42"/>
    </row>
    <row r="33" spans="1:6" ht="15.75" x14ac:dyDescent="0.25">
      <c r="A33" s="42">
        <v>2</v>
      </c>
      <c r="B33" s="2" t="s">
        <v>29</v>
      </c>
      <c r="C33" s="42"/>
      <c r="D33" s="42"/>
      <c r="E33" s="42"/>
      <c r="F33" s="42"/>
    </row>
    <row r="34" spans="1:6" ht="31.5" x14ac:dyDescent="0.25">
      <c r="A34" s="42">
        <v>3</v>
      </c>
      <c r="B34" s="2" t="s">
        <v>202</v>
      </c>
      <c r="C34" s="42"/>
      <c r="D34" s="42"/>
      <c r="E34" s="42"/>
      <c r="F34" s="42">
        <f>C34*D34*E34</f>
        <v>0</v>
      </c>
    </row>
    <row r="35" spans="1:6" ht="15.75" x14ac:dyDescent="0.25">
      <c r="A35" s="44"/>
      <c r="B35" s="1" t="s">
        <v>16</v>
      </c>
      <c r="C35" s="44"/>
      <c r="D35" s="44"/>
      <c r="E35" s="44"/>
      <c r="F35" s="44">
        <f>SUM(F32:F34)</f>
        <v>0</v>
      </c>
    </row>
    <row r="37" spans="1:6" ht="15.75" x14ac:dyDescent="0.25">
      <c r="A37" s="19"/>
      <c r="B37" s="17" t="s">
        <v>30</v>
      </c>
      <c r="C37" s="19"/>
      <c r="D37" s="19"/>
      <c r="E37" s="19"/>
      <c r="F37" s="19">
        <f>F35+F25+G11</f>
        <v>273</v>
      </c>
    </row>
    <row r="39" spans="1:6" ht="15" hidden="1" customHeight="1" x14ac:dyDescent="0.25">
      <c r="A39" s="68" t="s">
        <v>31</v>
      </c>
      <c r="B39" s="68"/>
      <c r="C39" s="68"/>
      <c r="D39" s="68"/>
      <c r="E39" s="68"/>
      <c r="F39" s="68"/>
    </row>
    <row r="40" spans="1:6" ht="15" hidden="1" customHeight="1" x14ac:dyDescent="0.25">
      <c r="A40" s="75" t="s">
        <v>32</v>
      </c>
      <c r="B40" s="75"/>
      <c r="C40" s="75"/>
      <c r="D40" s="75"/>
      <c r="E40" s="75"/>
      <c r="F40" s="75"/>
    </row>
    <row r="41" spans="1:6" ht="15.75" hidden="1" x14ac:dyDescent="0.25">
      <c r="B41" s="3" t="s">
        <v>33</v>
      </c>
    </row>
    <row r="42" spans="1:6" hidden="1" x14ac:dyDescent="0.25">
      <c r="A42" s="76" t="s">
        <v>34</v>
      </c>
      <c r="B42" s="76"/>
      <c r="C42" s="76"/>
      <c r="D42" s="76"/>
      <c r="E42" s="76"/>
      <c r="F42" s="76"/>
    </row>
    <row r="43" spans="1:6" ht="15.75" hidden="1" customHeight="1" x14ac:dyDescent="0.25">
      <c r="A43" s="76"/>
      <c r="B43" s="76"/>
      <c r="C43" s="76"/>
      <c r="D43" s="76"/>
      <c r="E43" s="76"/>
      <c r="F43" s="76"/>
    </row>
    <row r="44" spans="1:6" ht="15.75" hidden="1" x14ac:dyDescent="0.25">
      <c r="B44" s="3" t="s">
        <v>35</v>
      </c>
    </row>
    <row r="45" spans="1:6" hidden="1" x14ac:dyDescent="0.25"/>
    <row r="47" spans="1:6" ht="15" customHeight="1" x14ac:dyDescent="0.25">
      <c r="A47" s="68" t="s">
        <v>36</v>
      </c>
      <c r="B47" s="68"/>
      <c r="C47" s="68"/>
      <c r="D47" s="68"/>
      <c r="E47" s="68"/>
      <c r="F47" s="68"/>
    </row>
    <row r="50" spans="1:7" ht="62.25" customHeight="1" x14ac:dyDescent="0.25">
      <c r="A50" s="42" t="s">
        <v>0</v>
      </c>
      <c r="B50" s="74" t="s">
        <v>2</v>
      </c>
      <c r="C50" s="74" t="s">
        <v>37</v>
      </c>
      <c r="D50" s="74" t="s">
        <v>38</v>
      </c>
      <c r="E50" s="74" t="s">
        <v>39</v>
      </c>
      <c r="F50" s="74" t="s">
        <v>40</v>
      </c>
      <c r="G50" s="74" t="s">
        <v>41</v>
      </c>
    </row>
    <row r="51" spans="1:7" ht="15.75" x14ac:dyDescent="0.25">
      <c r="A51" s="42" t="s">
        <v>1</v>
      </c>
      <c r="B51" s="74"/>
      <c r="C51" s="74"/>
      <c r="D51" s="74"/>
      <c r="E51" s="74"/>
      <c r="F51" s="74"/>
      <c r="G51" s="74"/>
    </row>
    <row r="52" spans="1:7" ht="15.75" x14ac:dyDescent="0.25">
      <c r="A52" s="42">
        <v>1</v>
      </c>
      <c r="B52" s="42">
        <v>2</v>
      </c>
      <c r="C52" s="42">
        <v>3</v>
      </c>
      <c r="D52" s="42">
        <v>4</v>
      </c>
      <c r="E52" s="42">
        <v>5</v>
      </c>
      <c r="F52" s="42">
        <v>6</v>
      </c>
      <c r="G52" s="42">
        <v>7</v>
      </c>
    </row>
    <row r="53" spans="1:7" ht="15.75" x14ac:dyDescent="0.25">
      <c r="A53" s="42">
        <v>1</v>
      </c>
      <c r="B53" s="2" t="s">
        <v>42</v>
      </c>
      <c r="C53" s="5" t="s">
        <v>43</v>
      </c>
      <c r="D53" s="42">
        <v>3</v>
      </c>
      <c r="E53" s="42">
        <v>12</v>
      </c>
      <c r="F53" s="42">
        <v>0.5</v>
      </c>
      <c r="G53" s="13">
        <f>D53*E53*F53</f>
        <v>18</v>
      </c>
    </row>
    <row r="54" spans="1:7" ht="47.25" x14ac:dyDescent="0.25">
      <c r="A54" s="42">
        <v>2</v>
      </c>
      <c r="B54" s="2" t="s">
        <v>44</v>
      </c>
      <c r="C54" s="42" t="s">
        <v>45</v>
      </c>
      <c r="D54" s="42">
        <v>15</v>
      </c>
      <c r="E54" s="42">
        <v>12</v>
      </c>
      <c r="F54" s="42">
        <f>10/1000</f>
        <v>0.01</v>
      </c>
      <c r="G54" s="13">
        <f t="shared" ref="G54:G57" si="1">D54*E54*F54</f>
        <v>1.8</v>
      </c>
    </row>
    <row r="55" spans="1:7" ht="31.5" x14ac:dyDescent="0.25">
      <c r="A55" s="42">
        <v>3</v>
      </c>
      <c r="B55" s="2" t="s">
        <v>46</v>
      </c>
      <c r="C55" s="42" t="s">
        <v>47</v>
      </c>
      <c r="D55" s="42"/>
      <c r="E55" s="42"/>
      <c r="F55" s="42"/>
      <c r="G55" s="13">
        <f t="shared" si="1"/>
        <v>0</v>
      </c>
    </row>
    <row r="56" spans="1:7" ht="15.75" x14ac:dyDescent="0.25">
      <c r="A56" s="42">
        <v>4</v>
      </c>
      <c r="B56" s="2" t="s">
        <v>48</v>
      </c>
      <c r="C56" s="5" t="s">
        <v>49</v>
      </c>
      <c r="D56" s="42"/>
      <c r="E56" s="42"/>
      <c r="F56" s="42"/>
      <c r="G56" s="13">
        <f t="shared" si="1"/>
        <v>0</v>
      </c>
    </row>
    <row r="57" spans="1:7" ht="15.75" x14ac:dyDescent="0.25">
      <c r="A57" s="42">
        <v>5</v>
      </c>
      <c r="B57" s="2" t="s">
        <v>50</v>
      </c>
      <c r="C57" s="42" t="s">
        <v>51</v>
      </c>
      <c r="D57" s="42"/>
      <c r="E57" s="42"/>
      <c r="F57" s="42"/>
      <c r="G57" s="13">
        <f t="shared" si="1"/>
        <v>0</v>
      </c>
    </row>
    <row r="58" spans="1:7" ht="15.75" x14ac:dyDescent="0.25">
      <c r="A58" s="42"/>
      <c r="B58" s="2" t="s">
        <v>308</v>
      </c>
      <c r="C58" s="42"/>
      <c r="D58" s="42"/>
      <c r="E58" s="42"/>
      <c r="F58" s="42"/>
      <c r="G58" s="13"/>
    </row>
    <row r="59" spans="1:7" ht="15.75" x14ac:dyDescent="0.25">
      <c r="A59" s="44"/>
      <c r="B59" s="1" t="s">
        <v>16</v>
      </c>
      <c r="C59" s="44"/>
      <c r="D59" s="12"/>
      <c r="E59" s="12"/>
      <c r="F59" s="12"/>
      <c r="G59" s="12">
        <f>SUM(G53:G57)</f>
        <v>19.8</v>
      </c>
    </row>
    <row r="62" spans="1:7" ht="62.25" hidden="1" customHeight="1" x14ac:dyDescent="0.25">
      <c r="A62" s="42" t="s">
        <v>0</v>
      </c>
      <c r="B62" s="74" t="s">
        <v>2</v>
      </c>
      <c r="C62" s="74" t="s">
        <v>52</v>
      </c>
      <c r="D62" s="74" t="s">
        <v>53</v>
      </c>
      <c r="E62" s="74" t="s">
        <v>54</v>
      </c>
      <c r="F62" s="74" t="s">
        <v>27</v>
      </c>
    </row>
    <row r="63" spans="1:7" ht="15.75" hidden="1" x14ac:dyDescent="0.25">
      <c r="A63" s="42" t="s">
        <v>1</v>
      </c>
      <c r="B63" s="74"/>
      <c r="C63" s="74"/>
      <c r="D63" s="74"/>
      <c r="E63" s="74"/>
      <c r="F63" s="74"/>
    </row>
    <row r="64" spans="1:7" ht="15.75" hidden="1" x14ac:dyDescent="0.25">
      <c r="A64" s="42">
        <v>1</v>
      </c>
      <c r="B64" s="42">
        <v>2</v>
      </c>
      <c r="C64" s="42">
        <v>3</v>
      </c>
      <c r="D64" s="42">
        <v>4</v>
      </c>
      <c r="E64" s="42">
        <v>5</v>
      </c>
      <c r="F64" s="42">
        <v>6</v>
      </c>
    </row>
    <row r="65" spans="1:6" ht="28.5" hidden="1" x14ac:dyDescent="0.25">
      <c r="A65" s="77">
        <v>1</v>
      </c>
      <c r="B65" s="6" t="s">
        <v>55</v>
      </c>
      <c r="C65" s="14"/>
      <c r="D65" s="14"/>
      <c r="E65" s="14"/>
      <c r="F65" s="44">
        <f>C65*D65</f>
        <v>0</v>
      </c>
    </row>
    <row r="66" spans="1:6" ht="15.75" hidden="1" x14ac:dyDescent="0.25">
      <c r="A66" s="77"/>
      <c r="B66" s="2" t="s">
        <v>5</v>
      </c>
      <c r="C66" s="42" t="s">
        <v>6</v>
      </c>
      <c r="D66" s="42" t="s">
        <v>6</v>
      </c>
      <c r="E66" s="42" t="s">
        <v>6</v>
      </c>
      <c r="F66" s="42" t="s">
        <v>6</v>
      </c>
    </row>
    <row r="67" spans="1:6" ht="15.75" hidden="1" x14ac:dyDescent="0.25">
      <c r="A67" s="42">
        <v>1.1000000000000001</v>
      </c>
      <c r="B67" s="2"/>
      <c r="C67" s="42"/>
      <c r="D67" s="42"/>
      <c r="E67" s="42"/>
      <c r="F67" s="42"/>
    </row>
    <row r="68" spans="1:6" hidden="1" x14ac:dyDescent="0.25"/>
    <row r="69" spans="1:6" hidden="1" x14ac:dyDescent="0.25"/>
    <row r="70" spans="1:6" ht="62.25" hidden="1" customHeight="1" x14ac:dyDescent="0.25">
      <c r="A70" s="42" t="s">
        <v>0</v>
      </c>
      <c r="B70" s="74" t="s">
        <v>2</v>
      </c>
      <c r="C70" s="74" t="s">
        <v>37</v>
      </c>
      <c r="D70" s="74" t="s">
        <v>56</v>
      </c>
      <c r="E70" s="74" t="s">
        <v>4</v>
      </c>
    </row>
    <row r="71" spans="1:6" ht="15.75" hidden="1" x14ac:dyDescent="0.25">
      <c r="A71" s="42" t="s">
        <v>1</v>
      </c>
      <c r="B71" s="74"/>
      <c r="C71" s="74"/>
      <c r="D71" s="74"/>
      <c r="E71" s="74"/>
    </row>
    <row r="72" spans="1:6" ht="15.75" hidden="1" x14ac:dyDescent="0.25">
      <c r="A72" s="42">
        <v>1</v>
      </c>
      <c r="B72" s="42">
        <v>2</v>
      </c>
      <c r="C72" s="42">
        <v>3</v>
      </c>
      <c r="D72" s="42">
        <v>4</v>
      </c>
      <c r="E72" s="42">
        <v>5</v>
      </c>
    </row>
    <row r="73" spans="1:6" ht="15.75" hidden="1" x14ac:dyDescent="0.25">
      <c r="A73" s="42"/>
      <c r="B73" s="2"/>
      <c r="C73" s="42"/>
      <c r="D73" s="42"/>
      <c r="E73" s="42"/>
    </row>
    <row r="74" spans="1:6" ht="15.75" hidden="1" x14ac:dyDescent="0.25">
      <c r="A74" s="42"/>
      <c r="B74" s="2"/>
      <c r="C74" s="42"/>
      <c r="D74" s="42"/>
      <c r="E74" s="42"/>
    </row>
    <row r="75" spans="1:6" ht="15.75" hidden="1" x14ac:dyDescent="0.25">
      <c r="A75" s="44"/>
      <c r="B75" s="1" t="s">
        <v>16</v>
      </c>
      <c r="C75" s="44"/>
      <c r="D75" s="44"/>
      <c r="E75" s="44"/>
    </row>
    <row r="77" spans="1:6" ht="15.75" x14ac:dyDescent="0.25">
      <c r="B77" s="17" t="s">
        <v>57</v>
      </c>
      <c r="F77" s="15">
        <f>E75+F65+G59</f>
        <v>19.8</v>
      </c>
    </row>
    <row r="78" spans="1:6" ht="15.75" x14ac:dyDescent="0.25">
      <c r="B78" s="3"/>
    </row>
    <row r="79" spans="1:6" ht="15" customHeight="1" x14ac:dyDescent="0.25">
      <c r="A79" s="68" t="s">
        <v>58</v>
      </c>
      <c r="B79" s="68"/>
      <c r="C79" s="68"/>
      <c r="D79" s="68"/>
      <c r="E79" s="68"/>
      <c r="F79" s="68"/>
    </row>
    <row r="81" spans="1:7" ht="62.25" customHeight="1" x14ac:dyDescent="0.25">
      <c r="A81" s="42" t="s">
        <v>0</v>
      </c>
      <c r="B81" s="74" t="s">
        <v>2</v>
      </c>
      <c r="C81" s="74" t="s">
        <v>9</v>
      </c>
      <c r="D81" s="74" t="s">
        <v>59</v>
      </c>
      <c r="E81" s="74" t="s">
        <v>60</v>
      </c>
      <c r="F81" s="74" t="s">
        <v>19</v>
      </c>
      <c r="G81" s="74" t="s">
        <v>61</v>
      </c>
    </row>
    <row r="82" spans="1:7" ht="15.75" x14ac:dyDescent="0.25">
      <c r="A82" s="42" t="s">
        <v>1</v>
      </c>
      <c r="B82" s="74"/>
      <c r="C82" s="74"/>
      <c r="D82" s="74"/>
      <c r="E82" s="74"/>
      <c r="F82" s="74"/>
      <c r="G82" s="74"/>
    </row>
    <row r="83" spans="1:7" ht="15.75" x14ac:dyDescent="0.25">
      <c r="A83" s="42">
        <v>1</v>
      </c>
      <c r="B83" s="42">
        <v>2</v>
      </c>
      <c r="C83" s="42">
        <v>3</v>
      </c>
      <c r="D83" s="42">
        <v>4</v>
      </c>
      <c r="E83" s="42">
        <v>5</v>
      </c>
      <c r="F83" s="42">
        <v>6</v>
      </c>
      <c r="G83" s="42">
        <v>7</v>
      </c>
    </row>
    <row r="84" spans="1:7" ht="31.5" x14ac:dyDescent="0.25">
      <c r="A84" s="42">
        <v>1</v>
      </c>
      <c r="B84" s="2" t="s">
        <v>62</v>
      </c>
      <c r="C84" s="42" t="s">
        <v>203</v>
      </c>
      <c r="D84" s="42">
        <v>4</v>
      </c>
      <c r="E84" s="42">
        <v>5</v>
      </c>
      <c r="F84" s="42">
        <v>2.2000000000000002</v>
      </c>
      <c r="G84" s="42">
        <f>(D84*E84*F84*2)</f>
        <v>88</v>
      </c>
    </row>
    <row r="85" spans="1:7" ht="47.25" x14ac:dyDescent="0.25">
      <c r="A85" s="42">
        <v>2</v>
      </c>
      <c r="B85" s="2" t="s">
        <v>63</v>
      </c>
      <c r="C85" s="42" t="s">
        <v>203</v>
      </c>
      <c r="D85" s="42">
        <v>4</v>
      </c>
      <c r="E85" s="42">
        <v>5</v>
      </c>
      <c r="F85" s="42">
        <v>2.2000000000000002</v>
      </c>
      <c r="G85" s="42">
        <f>(D85*E85*F85*2)</f>
        <v>88</v>
      </c>
    </row>
    <row r="86" spans="1:7" ht="47.25" x14ac:dyDescent="0.25">
      <c r="A86" s="42"/>
      <c r="B86" s="2" t="s">
        <v>63</v>
      </c>
      <c r="C86" s="42" t="s">
        <v>328</v>
      </c>
      <c r="D86" s="42">
        <v>1</v>
      </c>
      <c r="E86" s="42">
        <v>1</v>
      </c>
      <c r="F86" s="42">
        <v>16</v>
      </c>
      <c r="G86" s="42">
        <v>32</v>
      </c>
    </row>
    <row r="87" spans="1:7" ht="15.75" x14ac:dyDescent="0.25">
      <c r="A87" s="44"/>
      <c r="B87" s="1" t="s">
        <v>16</v>
      </c>
      <c r="C87" s="44"/>
      <c r="D87" s="44"/>
      <c r="E87" s="44"/>
      <c r="F87" s="44"/>
      <c r="G87" s="44">
        <f>SUM(G84:G86)</f>
        <v>208</v>
      </c>
    </row>
    <row r="89" spans="1:7" ht="62.25" customHeight="1" x14ac:dyDescent="0.25">
      <c r="A89" s="42" t="s">
        <v>0</v>
      </c>
      <c r="B89" s="74" t="s">
        <v>2</v>
      </c>
      <c r="C89" s="74" t="s">
        <v>64</v>
      </c>
      <c r="D89" s="74" t="s">
        <v>56</v>
      </c>
      <c r="E89" s="74" t="s">
        <v>65</v>
      </c>
    </row>
    <row r="90" spans="1:7" ht="15.75" x14ac:dyDescent="0.25">
      <c r="A90" s="42" t="s">
        <v>1</v>
      </c>
      <c r="B90" s="74"/>
      <c r="C90" s="74"/>
      <c r="D90" s="74"/>
      <c r="E90" s="74"/>
    </row>
    <row r="91" spans="1:7" ht="15.75" x14ac:dyDescent="0.25">
      <c r="A91" s="42">
        <v>1</v>
      </c>
      <c r="B91" s="42">
        <v>2</v>
      </c>
      <c r="C91" s="42">
        <v>3</v>
      </c>
      <c r="D91" s="42">
        <v>4</v>
      </c>
      <c r="E91" s="42">
        <v>5</v>
      </c>
    </row>
    <row r="92" spans="1:7" ht="15.75" x14ac:dyDescent="0.25">
      <c r="A92" s="42">
        <v>1</v>
      </c>
      <c r="B92" s="2" t="s">
        <v>218</v>
      </c>
      <c r="C92" s="42"/>
      <c r="D92" s="42"/>
      <c r="E92" s="42"/>
    </row>
    <row r="94" spans="1:7" ht="15.75" x14ac:dyDescent="0.25">
      <c r="A94" s="19"/>
      <c r="B94" s="17" t="s">
        <v>66</v>
      </c>
      <c r="C94" s="19"/>
      <c r="D94" s="19"/>
      <c r="E94" s="19"/>
      <c r="F94" s="19"/>
      <c r="G94" s="20">
        <f>E92+G87</f>
        <v>208</v>
      </c>
    </row>
    <row r="96" spans="1:7" ht="15" customHeight="1" x14ac:dyDescent="0.25">
      <c r="A96" s="68" t="s">
        <v>67</v>
      </c>
      <c r="B96" s="68"/>
      <c r="C96" s="68"/>
      <c r="D96" s="68"/>
      <c r="E96" s="68"/>
      <c r="F96" s="68"/>
    </row>
    <row r="97" spans="1:6" ht="15.75" x14ac:dyDescent="0.25">
      <c r="B97" s="43"/>
    </row>
    <row r="98" spans="1:6" ht="63" x14ac:dyDescent="0.25">
      <c r="A98" s="42" t="s">
        <v>7</v>
      </c>
      <c r="B98" s="42" t="s">
        <v>68</v>
      </c>
      <c r="C98" s="42" t="s">
        <v>37</v>
      </c>
      <c r="D98" s="42" t="s">
        <v>69</v>
      </c>
      <c r="E98" s="42" t="s">
        <v>70</v>
      </c>
      <c r="F98" s="42" t="s">
        <v>71</v>
      </c>
    </row>
    <row r="99" spans="1:6" ht="15.75" x14ac:dyDescent="0.25">
      <c r="A99" s="42">
        <v>1</v>
      </c>
      <c r="B99" s="42">
        <v>2</v>
      </c>
      <c r="C99" s="42">
        <v>3</v>
      </c>
      <c r="D99" s="42">
        <v>4</v>
      </c>
      <c r="E99" s="42">
        <v>5</v>
      </c>
      <c r="F99" s="42">
        <v>6</v>
      </c>
    </row>
    <row r="100" spans="1:6" ht="31.5" x14ac:dyDescent="0.25">
      <c r="A100" s="42">
        <v>1</v>
      </c>
      <c r="B100" s="2" t="s">
        <v>72</v>
      </c>
      <c r="C100" s="2" t="s">
        <v>73</v>
      </c>
      <c r="D100" s="24">
        <v>41000</v>
      </c>
      <c r="E100" s="24">
        <v>6.1</v>
      </c>
      <c r="F100" s="13">
        <f>D100*E100/1000</f>
        <v>250.09999999999997</v>
      </c>
    </row>
    <row r="101" spans="1:6" ht="31.5" x14ac:dyDescent="0.25">
      <c r="A101" s="42">
        <v>2</v>
      </c>
      <c r="B101" s="2" t="s">
        <v>74</v>
      </c>
      <c r="C101" s="2" t="s">
        <v>75</v>
      </c>
      <c r="D101" s="24">
        <v>554.274</v>
      </c>
      <c r="E101" s="24">
        <v>5784</v>
      </c>
      <c r="F101" s="13">
        <f t="shared" ref="F101:F102" si="2">D101*E101/1000</f>
        <v>3205.9208160000003</v>
      </c>
    </row>
    <row r="102" spans="1:6" ht="15.75" x14ac:dyDescent="0.25">
      <c r="A102" s="42">
        <v>3</v>
      </c>
      <c r="B102" s="2" t="s">
        <v>76</v>
      </c>
      <c r="C102" s="2" t="s">
        <v>77</v>
      </c>
      <c r="D102" s="24">
        <v>600</v>
      </c>
      <c r="E102" s="24">
        <v>400</v>
      </c>
      <c r="F102" s="13">
        <f t="shared" si="2"/>
        <v>240</v>
      </c>
    </row>
    <row r="103" spans="1:6" ht="15.75" x14ac:dyDescent="0.25">
      <c r="A103" s="42">
        <v>4</v>
      </c>
      <c r="B103" s="42"/>
      <c r="C103" s="42"/>
      <c r="D103" s="42"/>
      <c r="E103" s="42"/>
      <c r="F103" s="13"/>
    </row>
    <row r="104" spans="1:6" ht="15.75" x14ac:dyDescent="0.25">
      <c r="A104" s="44"/>
      <c r="B104" s="1" t="s">
        <v>16</v>
      </c>
      <c r="C104" s="44"/>
      <c r="D104" s="44"/>
      <c r="E104" s="44"/>
      <c r="F104" s="12">
        <f>SUM(F100:F103)</f>
        <v>3696.0208160000002</v>
      </c>
    </row>
    <row r="107" spans="1:6" ht="15.75" x14ac:dyDescent="0.25">
      <c r="A107" s="17" t="s">
        <v>78</v>
      </c>
      <c r="B107" s="19"/>
      <c r="C107" s="19"/>
      <c r="D107" s="19"/>
      <c r="E107" s="19"/>
      <c r="F107" s="15">
        <f>F104</f>
        <v>3696.0208160000002</v>
      </c>
    </row>
    <row r="108" spans="1:6" ht="15.75" x14ac:dyDescent="0.25">
      <c r="A108" s="3"/>
    </row>
    <row r="109" spans="1:6" ht="15.75" x14ac:dyDescent="0.25">
      <c r="A109" s="3" t="s">
        <v>79</v>
      </c>
    </row>
    <row r="111" spans="1:6" ht="15" hidden="1" customHeight="1" x14ac:dyDescent="0.25">
      <c r="A111" s="68" t="s">
        <v>80</v>
      </c>
      <c r="B111" s="68"/>
      <c r="C111" s="68"/>
      <c r="D111" s="68"/>
      <c r="E111" s="68"/>
      <c r="F111" s="68"/>
    </row>
    <row r="112" spans="1:6" ht="15.75" hidden="1" x14ac:dyDescent="0.25">
      <c r="B112" s="75" t="s">
        <v>81</v>
      </c>
      <c r="C112" s="75"/>
      <c r="D112" s="75"/>
      <c r="E112" s="75"/>
      <c r="F112" s="75"/>
    </row>
    <row r="113" spans="1:7" hidden="1" x14ac:dyDescent="0.25"/>
    <row r="114" spans="1:7" ht="94.5" hidden="1" x14ac:dyDescent="0.25">
      <c r="A114" s="42" t="s">
        <v>7</v>
      </c>
      <c r="B114" s="42" t="s">
        <v>2</v>
      </c>
      <c r="C114" s="42" t="s">
        <v>82</v>
      </c>
      <c r="D114" s="42" t="s">
        <v>83</v>
      </c>
      <c r="E114" s="42" t="s">
        <v>84</v>
      </c>
      <c r="F114" s="42" t="s">
        <v>85</v>
      </c>
      <c r="G114" s="42" t="s">
        <v>86</v>
      </c>
    </row>
    <row r="115" spans="1:7" ht="15.75" hidden="1" x14ac:dyDescent="0.25">
      <c r="A115" s="42">
        <v>1</v>
      </c>
      <c r="B115" s="42">
        <v>2</v>
      </c>
      <c r="C115" s="42">
        <v>3</v>
      </c>
      <c r="D115" s="42">
        <v>4</v>
      </c>
      <c r="E115" s="42">
        <v>5</v>
      </c>
      <c r="F115" s="42">
        <v>6</v>
      </c>
      <c r="G115" s="42">
        <v>7</v>
      </c>
    </row>
    <row r="116" spans="1:7" ht="31.5" hidden="1" x14ac:dyDescent="0.25">
      <c r="A116" s="44">
        <v>1</v>
      </c>
      <c r="B116" s="1" t="s">
        <v>87</v>
      </c>
      <c r="C116" s="44"/>
      <c r="D116" s="44"/>
      <c r="E116" s="44"/>
      <c r="F116" s="44"/>
      <c r="G116" s="44"/>
    </row>
    <row r="117" spans="1:7" ht="15.75" hidden="1" x14ac:dyDescent="0.25">
      <c r="A117" s="42"/>
      <c r="B117" s="2" t="s">
        <v>5</v>
      </c>
      <c r="C117" s="42" t="s">
        <v>6</v>
      </c>
      <c r="D117" s="42" t="s">
        <v>6</v>
      </c>
      <c r="E117" s="42" t="s">
        <v>6</v>
      </c>
      <c r="F117" s="42" t="s">
        <v>6</v>
      </c>
      <c r="G117" s="42" t="s">
        <v>6</v>
      </c>
    </row>
    <row r="118" spans="1:7" ht="15.75" hidden="1" x14ac:dyDescent="0.25">
      <c r="A118" s="42"/>
      <c r="B118" s="2"/>
      <c r="C118" s="42"/>
      <c r="D118" s="42"/>
      <c r="E118" s="42"/>
      <c r="F118" s="42"/>
      <c r="G118" s="42"/>
    </row>
    <row r="119" spans="1:7" hidden="1" x14ac:dyDescent="0.25"/>
    <row r="120" spans="1:7" ht="15.75" hidden="1" x14ac:dyDescent="0.25">
      <c r="A120" s="3" t="s">
        <v>88</v>
      </c>
    </row>
    <row r="121" spans="1:7" hidden="1" x14ac:dyDescent="0.25">
      <c r="A121" s="7"/>
    </row>
    <row r="122" spans="1:7" ht="15" customHeight="1" x14ac:dyDescent="0.25">
      <c r="A122" s="68" t="s">
        <v>89</v>
      </c>
      <c r="B122" s="68"/>
      <c r="C122" s="68"/>
      <c r="D122" s="68"/>
      <c r="E122" s="68"/>
      <c r="F122" s="68"/>
      <c r="G122" s="68"/>
    </row>
    <row r="123" spans="1:7" ht="15" customHeight="1" x14ac:dyDescent="0.25">
      <c r="A123" s="75" t="s">
        <v>90</v>
      </c>
      <c r="B123" s="75"/>
      <c r="C123" s="75"/>
      <c r="D123" s="75"/>
      <c r="E123" s="75"/>
      <c r="F123" s="75"/>
      <c r="G123" s="75"/>
    </row>
    <row r="125" spans="1:7" ht="141.75" x14ac:dyDescent="0.25">
      <c r="A125" s="42" t="s">
        <v>7</v>
      </c>
      <c r="B125" s="42" t="s">
        <v>2</v>
      </c>
      <c r="C125" s="42" t="s">
        <v>37</v>
      </c>
      <c r="D125" s="42" t="s">
        <v>91</v>
      </c>
    </row>
    <row r="126" spans="1:7" ht="15.75" x14ac:dyDescent="0.25">
      <c r="A126" s="42">
        <v>1</v>
      </c>
      <c r="B126" s="42">
        <v>2</v>
      </c>
      <c r="C126" s="42">
        <v>3</v>
      </c>
      <c r="D126" s="42">
        <v>4</v>
      </c>
    </row>
    <row r="127" spans="1:7" ht="47.25" x14ac:dyDescent="0.25">
      <c r="A127" s="77">
        <v>1</v>
      </c>
      <c r="B127" s="1" t="s">
        <v>92</v>
      </c>
      <c r="C127" s="44"/>
      <c r="D127" s="12">
        <f>D129+D130+D131</f>
        <v>2006</v>
      </c>
    </row>
    <row r="128" spans="1:7" ht="15.75" x14ac:dyDescent="0.25">
      <c r="A128" s="77"/>
      <c r="B128" s="2" t="s">
        <v>93</v>
      </c>
      <c r="C128" s="42" t="s">
        <v>6</v>
      </c>
      <c r="D128" s="13" t="s">
        <v>6</v>
      </c>
    </row>
    <row r="129" spans="1:4" ht="15.75" x14ac:dyDescent="0.25">
      <c r="A129" s="42">
        <v>1.1000000000000001</v>
      </c>
      <c r="B129" s="2" t="s">
        <v>188</v>
      </c>
      <c r="C129" s="42" t="s">
        <v>189</v>
      </c>
      <c r="D129" s="13"/>
    </row>
    <row r="130" spans="1:4" ht="15.75" x14ac:dyDescent="0.25">
      <c r="A130" s="42">
        <v>1.2</v>
      </c>
      <c r="B130" s="2" t="s">
        <v>310</v>
      </c>
      <c r="C130" s="42" t="s">
        <v>189</v>
      </c>
      <c r="D130" s="38">
        <v>2000</v>
      </c>
    </row>
    <row r="131" spans="1:4" ht="15.75" x14ac:dyDescent="0.25">
      <c r="A131" s="42">
        <v>1.3</v>
      </c>
      <c r="B131" s="45" t="s">
        <v>334</v>
      </c>
      <c r="C131" s="46" t="s">
        <v>189</v>
      </c>
      <c r="D131" s="38">
        <v>6</v>
      </c>
    </row>
    <row r="132" spans="1:4" ht="47.25" x14ac:dyDescent="0.25">
      <c r="A132" s="77">
        <v>2</v>
      </c>
      <c r="B132" s="1" t="s">
        <v>94</v>
      </c>
      <c r="C132" s="44"/>
      <c r="D132" s="12">
        <f>SUM(D134:D141)</f>
        <v>15910</v>
      </c>
    </row>
    <row r="133" spans="1:4" ht="15.75" x14ac:dyDescent="0.25">
      <c r="A133" s="77"/>
      <c r="B133" s="2" t="s">
        <v>93</v>
      </c>
      <c r="C133" s="42" t="s">
        <v>6</v>
      </c>
      <c r="D133" s="13" t="s">
        <v>6</v>
      </c>
    </row>
    <row r="134" spans="1:4" ht="15.75" x14ac:dyDescent="0.25">
      <c r="A134" s="42">
        <v>2.1</v>
      </c>
      <c r="B134" s="2" t="s">
        <v>225</v>
      </c>
      <c r="C134" s="42" t="s">
        <v>223</v>
      </c>
      <c r="D134" s="38">
        <v>1500</v>
      </c>
    </row>
    <row r="135" spans="1:4" ht="15.75" x14ac:dyDescent="0.25">
      <c r="A135" s="42">
        <v>2.2000000000000002</v>
      </c>
      <c r="B135" s="2" t="s">
        <v>309</v>
      </c>
      <c r="C135" s="42" t="s">
        <v>223</v>
      </c>
      <c r="D135" s="38">
        <v>4000</v>
      </c>
    </row>
    <row r="136" spans="1:4" ht="15.75" x14ac:dyDescent="0.25">
      <c r="A136" s="42">
        <v>2.2999999999999998</v>
      </c>
      <c r="B136" s="2" t="s">
        <v>256</v>
      </c>
      <c r="C136" s="42" t="s">
        <v>223</v>
      </c>
      <c r="D136" s="13"/>
    </row>
    <row r="137" spans="1:4" ht="15.75" x14ac:dyDescent="0.25">
      <c r="A137" s="42"/>
      <c r="B137" s="34" t="s">
        <v>347</v>
      </c>
      <c r="C137" s="42"/>
      <c r="D137" s="13">
        <v>150</v>
      </c>
    </row>
    <row r="138" spans="1:4" ht="15.75" x14ac:dyDescent="0.25">
      <c r="A138" s="42">
        <v>2.4</v>
      </c>
      <c r="B138" s="2" t="s">
        <v>226</v>
      </c>
      <c r="C138" s="42" t="s">
        <v>223</v>
      </c>
      <c r="D138" s="13">
        <v>60</v>
      </c>
    </row>
    <row r="139" spans="1:4" ht="31.5" x14ac:dyDescent="0.25">
      <c r="A139" s="42">
        <v>2.5</v>
      </c>
      <c r="B139" s="2" t="s">
        <v>224</v>
      </c>
      <c r="C139" s="42" t="s">
        <v>223</v>
      </c>
      <c r="D139" s="13">
        <v>200</v>
      </c>
    </row>
    <row r="140" spans="1:4" ht="15.75" x14ac:dyDescent="0.25">
      <c r="A140" s="42">
        <v>2.6</v>
      </c>
      <c r="B140" s="34" t="s">
        <v>230</v>
      </c>
      <c r="C140" s="35" t="s">
        <v>223</v>
      </c>
      <c r="D140" s="36">
        <v>10000</v>
      </c>
    </row>
    <row r="141" spans="1:4" ht="15.75" x14ac:dyDescent="0.25">
      <c r="A141" s="42">
        <v>2.7</v>
      </c>
      <c r="B141" s="34" t="s">
        <v>333</v>
      </c>
      <c r="C141" s="35" t="s">
        <v>245</v>
      </c>
      <c r="D141" s="36"/>
    </row>
    <row r="142" spans="1:4" ht="15.75" x14ac:dyDescent="0.25">
      <c r="A142" s="44"/>
      <c r="B142" s="1" t="s">
        <v>16</v>
      </c>
      <c r="C142" s="44"/>
      <c r="D142" s="12">
        <f>D127+D132</f>
        <v>17916</v>
      </c>
    </row>
    <row r="144" spans="1:4" ht="47.25" x14ac:dyDescent="0.25">
      <c r="A144" s="42" t="s">
        <v>7</v>
      </c>
      <c r="B144" s="42" t="s">
        <v>2</v>
      </c>
      <c r="C144" s="42" t="s">
        <v>95</v>
      </c>
      <c r="D144" s="42" t="s">
        <v>96</v>
      </c>
    </row>
    <row r="145" spans="1:4" ht="15.75" x14ac:dyDescent="0.25">
      <c r="A145" s="42">
        <v>1</v>
      </c>
      <c r="B145" s="42">
        <v>2</v>
      </c>
      <c r="C145" s="42">
        <v>3</v>
      </c>
      <c r="D145" s="42">
        <v>4</v>
      </c>
    </row>
    <row r="146" spans="1:4" ht="63" x14ac:dyDescent="0.25">
      <c r="A146" s="77">
        <v>1</v>
      </c>
      <c r="B146" s="1" t="s">
        <v>97</v>
      </c>
      <c r="C146" s="44"/>
      <c r="D146" s="12"/>
    </row>
    <row r="147" spans="1:4" ht="15.75" x14ac:dyDescent="0.25">
      <c r="A147" s="77"/>
      <c r="B147" s="2" t="s">
        <v>5</v>
      </c>
      <c r="C147" s="42" t="s">
        <v>6</v>
      </c>
      <c r="D147" s="13" t="s">
        <v>6</v>
      </c>
    </row>
    <row r="148" spans="1:4" ht="15.75" x14ac:dyDescent="0.25">
      <c r="A148" s="42">
        <v>1.1000000000000001</v>
      </c>
      <c r="B148" s="2" t="s">
        <v>318</v>
      </c>
      <c r="C148" s="42"/>
      <c r="D148" s="13">
        <v>50</v>
      </c>
    </row>
    <row r="149" spans="1:4" ht="72" customHeight="1" x14ac:dyDescent="0.25">
      <c r="A149" s="77">
        <v>2</v>
      </c>
      <c r="B149" s="1" t="s">
        <v>98</v>
      </c>
      <c r="C149" s="44"/>
      <c r="D149" s="12">
        <f>D151+D153+D154+D152</f>
        <v>144</v>
      </c>
    </row>
    <row r="150" spans="1:4" ht="15.75" x14ac:dyDescent="0.25">
      <c r="A150" s="77"/>
      <c r="B150" s="2" t="s">
        <v>5</v>
      </c>
      <c r="C150" s="42" t="s">
        <v>6</v>
      </c>
      <c r="D150" s="13" t="s">
        <v>6</v>
      </c>
    </row>
    <row r="151" spans="1:4" ht="15.75" x14ac:dyDescent="0.25">
      <c r="A151" s="42">
        <v>2.1</v>
      </c>
      <c r="B151" s="34" t="s">
        <v>190</v>
      </c>
      <c r="C151" s="35">
        <v>1</v>
      </c>
      <c r="D151" s="36">
        <v>45</v>
      </c>
    </row>
    <row r="152" spans="1:4" ht="15.75" x14ac:dyDescent="0.25">
      <c r="A152" s="42">
        <v>2.2000000000000002</v>
      </c>
      <c r="B152" s="2" t="s">
        <v>214</v>
      </c>
      <c r="C152" s="42"/>
      <c r="D152" s="13"/>
    </row>
    <row r="153" spans="1:4" ht="33.75" customHeight="1" x14ac:dyDescent="0.25">
      <c r="A153" s="42">
        <v>2.2999999999999998</v>
      </c>
      <c r="B153" s="2" t="s">
        <v>222</v>
      </c>
      <c r="C153" s="42">
        <v>3</v>
      </c>
      <c r="D153" s="13">
        <v>99</v>
      </c>
    </row>
    <row r="154" spans="1:4" ht="15.75" x14ac:dyDescent="0.25">
      <c r="A154" s="42">
        <v>2.4</v>
      </c>
      <c r="B154" s="2" t="s">
        <v>213</v>
      </c>
      <c r="C154" s="42"/>
      <c r="D154" s="13"/>
    </row>
    <row r="155" spans="1:4" ht="63" x14ac:dyDescent="0.25">
      <c r="A155" s="77">
        <v>3</v>
      </c>
      <c r="B155" s="1" t="s">
        <v>99</v>
      </c>
      <c r="C155" s="44"/>
      <c r="D155" s="12"/>
    </row>
    <row r="156" spans="1:4" ht="15.75" x14ac:dyDescent="0.25">
      <c r="A156" s="77"/>
      <c r="B156" s="2" t="s">
        <v>5</v>
      </c>
      <c r="C156" s="42" t="s">
        <v>6</v>
      </c>
      <c r="D156" s="13" t="s">
        <v>6</v>
      </c>
    </row>
    <row r="157" spans="1:4" ht="15.75" x14ac:dyDescent="0.25">
      <c r="A157" s="42">
        <v>3.1</v>
      </c>
      <c r="B157" s="2"/>
      <c r="C157" s="42"/>
      <c r="D157" s="13"/>
    </row>
    <row r="158" spans="1:4" ht="15.75" x14ac:dyDescent="0.25">
      <c r="A158" s="44"/>
      <c r="B158" s="1" t="s">
        <v>16</v>
      </c>
      <c r="C158" s="44"/>
      <c r="D158" s="12">
        <f>D155+D149+D146</f>
        <v>144</v>
      </c>
    </row>
    <row r="160" spans="1:4" ht="15.75" x14ac:dyDescent="0.25">
      <c r="A160" s="16" t="s">
        <v>100</v>
      </c>
      <c r="B160" s="18"/>
      <c r="C160" s="18"/>
      <c r="D160" s="15">
        <f>D158+D142+D148</f>
        <v>18110</v>
      </c>
    </row>
    <row r="162" spans="1:6" ht="15" customHeight="1" x14ac:dyDescent="0.25">
      <c r="A162" s="68" t="s">
        <v>101</v>
      </c>
      <c r="B162" s="68"/>
      <c r="C162" s="68"/>
      <c r="D162" s="68"/>
      <c r="E162" s="68"/>
      <c r="F162" s="68"/>
    </row>
    <row r="164" spans="1:6" ht="47.25" x14ac:dyDescent="0.25">
      <c r="A164" s="42" t="s">
        <v>7</v>
      </c>
      <c r="B164" s="42" t="s">
        <v>2</v>
      </c>
      <c r="C164" s="42" t="s">
        <v>95</v>
      </c>
      <c r="D164" s="42" t="s">
        <v>96</v>
      </c>
    </row>
    <row r="165" spans="1:6" ht="15.75" x14ac:dyDescent="0.25">
      <c r="A165" s="42">
        <v>1</v>
      </c>
      <c r="B165" s="42">
        <v>2</v>
      </c>
      <c r="C165" s="42">
        <v>3</v>
      </c>
      <c r="D165" s="42">
        <v>4</v>
      </c>
    </row>
    <row r="166" spans="1:6" ht="47.25" x14ac:dyDescent="0.25">
      <c r="A166" s="77">
        <v>1</v>
      </c>
      <c r="B166" s="1" t="s">
        <v>102</v>
      </c>
      <c r="C166" s="12">
        <f>C168+C169</f>
        <v>1</v>
      </c>
      <c r="D166" s="12">
        <f>D168+D169</f>
        <v>63.2</v>
      </c>
    </row>
    <row r="167" spans="1:6" ht="15.75" x14ac:dyDescent="0.25">
      <c r="A167" s="77"/>
      <c r="B167" s="2" t="s">
        <v>5</v>
      </c>
      <c r="C167" s="13" t="s">
        <v>6</v>
      </c>
      <c r="D167" s="13" t="s">
        <v>6</v>
      </c>
    </row>
    <row r="168" spans="1:6" ht="15.75" x14ac:dyDescent="0.25">
      <c r="A168" s="42">
        <v>1.1000000000000001</v>
      </c>
      <c r="B168" s="2" t="s">
        <v>220</v>
      </c>
      <c r="C168" s="13">
        <v>1</v>
      </c>
      <c r="D168" s="13">
        <v>63.2</v>
      </c>
    </row>
    <row r="169" spans="1:6" ht="15.75" x14ac:dyDescent="0.25">
      <c r="A169" s="42">
        <v>1.2</v>
      </c>
      <c r="B169" s="2"/>
      <c r="C169" s="13"/>
      <c r="D169" s="13"/>
    </row>
    <row r="170" spans="1:6" ht="63" x14ac:dyDescent="0.25">
      <c r="A170" s="77">
        <v>2</v>
      </c>
      <c r="B170" s="1" t="s">
        <v>103</v>
      </c>
      <c r="C170" s="12">
        <f>C172+C174</f>
        <v>3</v>
      </c>
      <c r="D170" s="12">
        <f>SUM(D172:D175)</f>
        <v>84.4</v>
      </c>
    </row>
    <row r="171" spans="1:6" ht="15.75" x14ac:dyDescent="0.25">
      <c r="A171" s="77"/>
      <c r="B171" s="2" t="s">
        <v>5</v>
      </c>
      <c r="C171" s="13" t="s">
        <v>6</v>
      </c>
      <c r="D171" s="13" t="s">
        <v>6</v>
      </c>
    </row>
    <row r="172" spans="1:6" ht="31.5" x14ac:dyDescent="0.25">
      <c r="A172" s="42">
        <v>2.1</v>
      </c>
      <c r="B172" s="2" t="s">
        <v>191</v>
      </c>
      <c r="C172" s="13">
        <v>1</v>
      </c>
      <c r="D172" s="13">
        <v>8</v>
      </c>
    </row>
    <row r="173" spans="1:6" ht="31.5" x14ac:dyDescent="0.25">
      <c r="A173" s="42">
        <v>2.1</v>
      </c>
      <c r="B173" s="2" t="s">
        <v>216</v>
      </c>
      <c r="C173" s="13">
        <v>1</v>
      </c>
      <c r="D173" s="13"/>
    </row>
    <row r="174" spans="1:6" ht="31.5" x14ac:dyDescent="0.25">
      <c r="A174" s="42">
        <v>2.2000000000000002</v>
      </c>
      <c r="B174" s="2" t="s">
        <v>192</v>
      </c>
      <c r="C174" s="13">
        <v>2</v>
      </c>
      <c r="D174" s="13">
        <v>76.400000000000006</v>
      </c>
    </row>
    <row r="175" spans="1:6" ht="31.5" x14ac:dyDescent="0.25">
      <c r="A175" s="42">
        <v>2.2000000000000002</v>
      </c>
      <c r="B175" s="2" t="s">
        <v>217</v>
      </c>
      <c r="C175" s="13">
        <v>2</v>
      </c>
      <c r="D175" s="13"/>
    </row>
    <row r="176" spans="1:6" ht="63" x14ac:dyDescent="0.25">
      <c r="A176" s="44">
        <v>3</v>
      </c>
      <c r="B176" s="1" t="s">
        <v>104</v>
      </c>
      <c r="C176" s="12"/>
      <c r="D176" s="12"/>
    </row>
    <row r="177" spans="1:5" ht="31.5" x14ac:dyDescent="0.25">
      <c r="A177" s="44">
        <v>4</v>
      </c>
      <c r="B177" s="1" t="s">
        <v>187</v>
      </c>
      <c r="C177" s="12">
        <v>1</v>
      </c>
      <c r="D177" s="39">
        <v>100</v>
      </c>
    </row>
    <row r="178" spans="1:5" ht="31.5" x14ac:dyDescent="0.25">
      <c r="A178" s="44">
        <v>4</v>
      </c>
      <c r="B178" s="1" t="s">
        <v>215</v>
      </c>
      <c r="C178" s="12">
        <v>1</v>
      </c>
      <c r="D178" s="12"/>
    </row>
    <row r="179" spans="1:5" ht="15.75" x14ac:dyDescent="0.25">
      <c r="A179" s="44"/>
      <c r="B179" s="1" t="s">
        <v>16</v>
      </c>
      <c r="C179" s="12">
        <f>C177+C176+C170+C166</f>
        <v>5</v>
      </c>
      <c r="D179" s="12">
        <f>D177+D176+D170+D166+D178</f>
        <v>247.60000000000002</v>
      </c>
    </row>
    <row r="184" spans="1:5" ht="78.75" x14ac:dyDescent="0.25">
      <c r="A184" s="42" t="s">
        <v>7</v>
      </c>
      <c r="B184" s="42" t="s">
        <v>2</v>
      </c>
      <c r="C184" s="42" t="s">
        <v>105</v>
      </c>
      <c r="D184" s="42" t="s">
        <v>106</v>
      </c>
      <c r="E184" s="42" t="s">
        <v>65</v>
      </c>
    </row>
    <row r="185" spans="1:5" ht="15.75" x14ac:dyDescent="0.25">
      <c r="A185" s="42">
        <v>1</v>
      </c>
      <c r="B185" s="42">
        <v>2</v>
      </c>
      <c r="C185" s="42">
        <v>3</v>
      </c>
      <c r="D185" s="42">
        <v>4</v>
      </c>
      <c r="E185" s="42">
        <v>5</v>
      </c>
    </row>
    <row r="186" spans="1:5" ht="93" customHeight="1" x14ac:dyDescent="0.25">
      <c r="A186" s="42">
        <v>1</v>
      </c>
      <c r="B186" s="8" t="s">
        <v>107</v>
      </c>
      <c r="C186" s="44"/>
      <c r="D186" s="44"/>
      <c r="E186" s="44">
        <f>E187+E188</f>
        <v>0</v>
      </c>
    </row>
    <row r="187" spans="1:5" ht="22.5" customHeight="1" x14ac:dyDescent="0.25">
      <c r="A187" s="42">
        <v>1.1000000000000001</v>
      </c>
      <c r="B187" s="8" t="s">
        <v>194</v>
      </c>
      <c r="C187" s="42"/>
      <c r="D187" s="42">
        <v>0</v>
      </c>
      <c r="E187" s="42">
        <f>C187*D187</f>
        <v>0</v>
      </c>
    </row>
    <row r="188" spans="1:5" ht="20.25" customHeight="1" x14ac:dyDescent="0.25">
      <c r="A188" s="42">
        <v>1.1000000000000001</v>
      </c>
      <c r="B188" s="8" t="s">
        <v>193</v>
      </c>
      <c r="C188" s="42"/>
      <c r="D188" s="42"/>
      <c r="E188" s="42">
        <f>C188*D188</f>
        <v>0</v>
      </c>
    </row>
    <row r="189" spans="1:5" ht="25.5" x14ac:dyDescent="0.25">
      <c r="A189" s="42">
        <v>2</v>
      </c>
      <c r="B189" s="8" t="s">
        <v>108</v>
      </c>
      <c r="C189" s="42"/>
      <c r="D189" s="42"/>
      <c r="E189" s="42">
        <f t="shared" ref="E189:E193" si="3">C189*D189</f>
        <v>0</v>
      </c>
    </row>
    <row r="190" spans="1:5" ht="25.5" x14ac:dyDescent="0.25">
      <c r="A190" s="42">
        <v>3</v>
      </c>
      <c r="B190" s="8" t="s">
        <v>109</v>
      </c>
      <c r="C190" s="42"/>
      <c r="D190" s="42"/>
      <c r="E190" s="42">
        <f t="shared" si="3"/>
        <v>0</v>
      </c>
    </row>
    <row r="191" spans="1:5" ht="15.75" x14ac:dyDescent="0.25">
      <c r="A191" s="42">
        <v>4</v>
      </c>
      <c r="B191" s="8" t="s">
        <v>110</v>
      </c>
      <c r="C191" s="42"/>
      <c r="D191" s="42"/>
      <c r="E191" s="42">
        <f t="shared" si="3"/>
        <v>0</v>
      </c>
    </row>
    <row r="192" spans="1:5" ht="15.75" x14ac:dyDescent="0.25">
      <c r="A192" s="42">
        <v>5</v>
      </c>
      <c r="B192" s="8" t="s">
        <v>111</v>
      </c>
      <c r="C192" s="42"/>
      <c r="D192" s="42"/>
      <c r="E192" s="42">
        <f t="shared" si="3"/>
        <v>0</v>
      </c>
    </row>
    <row r="193" spans="1:7" ht="15.75" x14ac:dyDescent="0.25">
      <c r="A193" s="42">
        <v>6</v>
      </c>
      <c r="B193" s="8" t="s">
        <v>195</v>
      </c>
      <c r="C193" s="42">
        <v>1</v>
      </c>
      <c r="D193" s="42">
        <v>10</v>
      </c>
      <c r="E193" s="35">
        <f t="shared" si="3"/>
        <v>10</v>
      </c>
    </row>
    <row r="194" spans="1:7" ht="15.75" x14ac:dyDescent="0.25">
      <c r="A194" s="42">
        <v>7</v>
      </c>
      <c r="B194" s="2" t="s">
        <v>319</v>
      </c>
      <c r="C194" s="42"/>
      <c r="D194" s="42">
        <v>10</v>
      </c>
      <c r="E194" s="35">
        <v>10</v>
      </c>
    </row>
    <row r="195" spans="1:7" ht="15.75" x14ac:dyDescent="0.25">
      <c r="A195" s="44"/>
      <c r="B195" s="1" t="s">
        <v>16</v>
      </c>
      <c r="C195" s="44"/>
      <c r="D195" s="44"/>
      <c r="E195" s="44">
        <f>SUM(E187:E194)</f>
        <v>20</v>
      </c>
    </row>
    <row r="197" spans="1:7" ht="15.75" x14ac:dyDescent="0.25">
      <c r="B197" s="17" t="s">
        <v>112</v>
      </c>
      <c r="C197" s="19"/>
      <c r="D197" s="19"/>
      <c r="E197" s="15">
        <f>E195+D179</f>
        <v>267.60000000000002</v>
      </c>
    </row>
    <row r="199" spans="1:7" ht="15" hidden="1" customHeight="1" x14ac:dyDescent="0.25">
      <c r="A199" s="68" t="s">
        <v>113</v>
      </c>
      <c r="B199" s="68"/>
      <c r="C199" s="68"/>
      <c r="D199" s="68"/>
      <c r="E199" s="68"/>
      <c r="F199" s="68"/>
    </row>
    <row r="200" spans="1:7" ht="15" hidden="1" customHeight="1" x14ac:dyDescent="0.25">
      <c r="A200" s="75" t="s">
        <v>114</v>
      </c>
      <c r="B200" s="75"/>
      <c r="C200" s="75"/>
      <c r="D200" s="75"/>
      <c r="E200" s="75"/>
      <c r="F200" s="75"/>
    </row>
    <row r="201" spans="1:7" hidden="1" x14ac:dyDescent="0.25"/>
    <row r="202" spans="1:7" ht="47.25" hidden="1" x14ac:dyDescent="0.25">
      <c r="A202" s="42" t="s">
        <v>7</v>
      </c>
      <c r="B202" s="42" t="s">
        <v>2</v>
      </c>
      <c r="C202" s="42" t="s">
        <v>115</v>
      </c>
      <c r="D202" s="42" t="s">
        <v>116</v>
      </c>
      <c r="E202" s="42" t="s">
        <v>117</v>
      </c>
    </row>
    <row r="203" spans="1:7" ht="15.75" hidden="1" x14ac:dyDescent="0.25">
      <c r="A203" s="42">
        <v>1</v>
      </c>
      <c r="B203" s="42">
        <v>2</v>
      </c>
      <c r="C203" s="42">
        <v>3</v>
      </c>
      <c r="D203" s="42">
        <v>4</v>
      </c>
      <c r="E203" s="42">
        <v>5</v>
      </c>
    </row>
    <row r="204" spans="1:7" ht="31.5" hidden="1" x14ac:dyDescent="0.25">
      <c r="A204" s="42">
        <v>1</v>
      </c>
      <c r="B204" s="2" t="s">
        <v>118</v>
      </c>
      <c r="C204" s="2"/>
      <c r="D204" s="2"/>
      <c r="E204" s="2"/>
    </row>
    <row r="205" spans="1:7" hidden="1" x14ac:dyDescent="0.25"/>
    <row r="206" spans="1:7" ht="114.75" hidden="1" x14ac:dyDescent="0.25">
      <c r="A206" s="42" t="s">
        <v>7</v>
      </c>
      <c r="B206" s="5" t="s">
        <v>2</v>
      </c>
      <c r="C206" s="5" t="s">
        <v>119</v>
      </c>
      <c r="D206" s="5" t="s">
        <v>120</v>
      </c>
      <c r="E206" s="5" t="s">
        <v>121</v>
      </c>
      <c r="F206" s="5" t="s">
        <v>122</v>
      </c>
      <c r="G206" s="5" t="s">
        <v>123</v>
      </c>
    </row>
    <row r="207" spans="1:7" ht="15.75" hidden="1" x14ac:dyDescent="0.25">
      <c r="A207" s="42">
        <v>1</v>
      </c>
      <c r="B207" s="42">
        <v>2</v>
      </c>
      <c r="C207" s="42">
        <v>3</v>
      </c>
      <c r="D207" s="42">
        <v>4</v>
      </c>
      <c r="E207" s="42">
        <v>5</v>
      </c>
      <c r="F207" s="42">
        <v>6</v>
      </c>
      <c r="G207" s="42">
        <v>7</v>
      </c>
    </row>
    <row r="208" spans="1:7" ht="38.25" hidden="1" x14ac:dyDescent="0.25">
      <c r="A208" s="42">
        <v>1</v>
      </c>
      <c r="B208" s="8" t="s">
        <v>124</v>
      </c>
      <c r="C208" s="2"/>
      <c r="D208" s="2"/>
      <c r="E208" s="2"/>
      <c r="F208" s="2"/>
      <c r="G208" s="2"/>
    </row>
    <row r="209" spans="1:7" hidden="1" x14ac:dyDescent="0.25"/>
    <row r="210" spans="1:7" ht="51" hidden="1" x14ac:dyDescent="0.25">
      <c r="A210" s="42" t="s">
        <v>7</v>
      </c>
      <c r="B210" s="5" t="s">
        <v>2</v>
      </c>
      <c r="C210" s="5" t="s">
        <v>125</v>
      </c>
      <c r="D210" s="5" t="s">
        <v>126</v>
      </c>
      <c r="E210" s="5" t="s">
        <v>127</v>
      </c>
    </row>
    <row r="211" spans="1:7" ht="15.75" hidden="1" x14ac:dyDescent="0.25">
      <c r="A211" s="42">
        <v>1</v>
      </c>
      <c r="B211" s="42">
        <v>2</v>
      </c>
      <c r="C211" s="42">
        <v>3</v>
      </c>
      <c r="D211" s="42">
        <v>4</v>
      </c>
      <c r="E211" s="42">
        <v>5</v>
      </c>
    </row>
    <row r="212" spans="1:7" ht="38.25" hidden="1" x14ac:dyDescent="0.25">
      <c r="A212" s="42">
        <v>1</v>
      </c>
      <c r="B212" s="8" t="s">
        <v>128</v>
      </c>
      <c r="C212" s="2"/>
      <c r="D212" s="2"/>
      <c r="E212" s="2"/>
    </row>
    <row r="213" spans="1:7" hidden="1" x14ac:dyDescent="0.25"/>
    <row r="214" spans="1:7" ht="127.5" hidden="1" x14ac:dyDescent="0.25">
      <c r="A214" s="42" t="s">
        <v>7</v>
      </c>
      <c r="B214" s="5" t="s">
        <v>2</v>
      </c>
      <c r="C214" s="5" t="s">
        <v>125</v>
      </c>
      <c r="D214" s="5" t="s">
        <v>129</v>
      </c>
      <c r="E214" s="5" t="s">
        <v>130</v>
      </c>
    </row>
    <row r="215" spans="1:7" ht="15.75" hidden="1" x14ac:dyDescent="0.25">
      <c r="A215" s="42">
        <v>1</v>
      </c>
      <c r="B215" s="42">
        <v>2</v>
      </c>
      <c r="C215" s="42">
        <v>3</v>
      </c>
      <c r="D215" s="42">
        <v>4</v>
      </c>
      <c r="E215" s="42">
        <v>5</v>
      </c>
    </row>
    <row r="216" spans="1:7" ht="25.5" hidden="1" x14ac:dyDescent="0.25">
      <c r="A216" s="42">
        <v>1</v>
      </c>
      <c r="B216" s="8" t="s">
        <v>131</v>
      </c>
      <c r="C216" s="2"/>
      <c r="D216" s="2"/>
      <c r="E216" s="2"/>
    </row>
    <row r="217" spans="1:7" hidden="1" x14ac:dyDescent="0.25"/>
    <row r="218" spans="1:7" ht="114.75" hidden="1" x14ac:dyDescent="0.25">
      <c r="A218" s="42" t="s">
        <v>7</v>
      </c>
      <c r="B218" s="5" t="s">
        <v>2</v>
      </c>
      <c r="C218" s="5" t="s">
        <v>125</v>
      </c>
      <c r="D218" s="5" t="s">
        <v>132</v>
      </c>
      <c r="E218" s="5" t="s">
        <v>133</v>
      </c>
    </row>
    <row r="219" spans="1:7" ht="15.75" hidden="1" x14ac:dyDescent="0.25">
      <c r="A219" s="42">
        <v>1</v>
      </c>
      <c r="B219" s="42">
        <v>2</v>
      </c>
      <c r="C219" s="42">
        <v>3</v>
      </c>
      <c r="D219" s="42">
        <v>4</v>
      </c>
      <c r="E219" s="42">
        <v>5</v>
      </c>
    </row>
    <row r="220" spans="1:7" ht="38.25" hidden="1" x14ac:dyDescent="0.25">
      <c r="A220" s="42">
        <v>1</v>
      </c>
      <c r="B220" s="8" t="s">
        <v>134</v>
      </c>
      <c r="C220" s="2"/>
      <c r="D220" s="2"/>
      <c r="E220" s="2"/>
    </row>
    <row r="221" spans="1:7" hidden="1" x14ac:dyDescent="0.25"/>
    <row r="222" spans="1:7" ht="102" hidden="1" x14ac:dyDescent="0.25">
      <c r="A222" s="42" t="s">
        <v>7</v>
      </c>
      <c r="B222" s="5" t="s">
        <v>2</v>
      </c>
      <c r="C222" s="5" t="s">
        <v>135</v>
      </c>
      <c r="D222" s="5" t="s">
        <v>136</v>
      </c>
      <c r="E222" s="5" t="s">
        <v>137</v>
      </c>
      <c r="F222" s="5" t="s">
        <v>138</v>
      </c>
      <c r="G222" s="5" t="s">
        <v>139</v>
      </c>
    </row>
    <row r="223" spans="1:7" ht="15.75" hidden="1" x14ac:dyDescent="0.25">
      <c r="A223" s="42">
        <v>1</v>
      </c>
      <c r="B223" s="42">
        <v>2</v>
      </c>
      <c r="C223" s="42">
        <v>3</v>
      </c>
      <c r="D223" s="42">
        <v>4</v>
      </c>
      <c r="E223" s="42">
        <v>5</v>
      </c>
      <c r="F223" s="42">
        <v>6</v>
      </c>
      <c r="G223" s="42">
        <v>7</v>
      </c>
    </row>
    <row r="224" spans="1:7" ht="15.75" hidden="1" x14ac:dyDescent="0.25">
      <c r="A224" s="42">
        <v>1</v>
      </c>
      <c r="B224" s="8" t="s">
        <v>140</v>
      </c>
      <c r="C224" s="2"/>
      <c r="D224" s="2"/>
      <c r="E224" s="2"/>
      <c r="F224" s="2"/>
      <c r="G224" s="2"/>
    </row>
    <row r="225" spans="1:7" hidden="1" x14ac:dyDescent="0.25"/>
    <row r="226" spans="1:7" ht="15.75" hidden="1" x14ac:dyDescent="0.25">
      <c r="B226" s="9" t="s">
        <v>141</v>
      </c>
    </row>
    <row r="227" spans="1:7" hidden="1" x14ac:dyDescent="0.25"/>
    <row r="228" spans="1:7" ht="15" hidden="1" customHeight="1" x14ac:dyDescent="0.25">
      <c r="A228" s="68" t="s">
        <v>142</v>
      </c>
      <c r="B228" s="68"/>
      <c r="C228" s="68"/>
      <c r="D228" s="68"/>
      <c r="E228" s="68"/>
      <c r="F228" s="68"/>
      <c r="G228" s="68"/>
    </row>
    <row r="229" spans="1:7" ht="15" hidden="1" customHeight="1" x14ac:dyDescent="0.25">
      <c r="A229" s="75" t="s">
        <v>143</v>
      </c>
      <c r="B229" s="75"/>
      <c r="C229" s="75"/>
      <c r="D229" s="75"/>
      <c r="E229" s="75"/>
      <c r="F229" s="75"/>
      <c r="G229" s="75"/>
    </row>
    <row r="230" spans="1:7" ht="15" hidden="1" customHeight="1" x14ac:dyDescent="0.25">
      <c r="A230" s="75" t="s">
        <v>144</v>
      </c>
      <c r="B230" s="75"/>
      <c r="C230" s="75"/>
      <c r="D230" s="75"/>
      <c r="E230" s="75"/>
      <c r="F230" s="75"/>
      <c r="G230" s="75"/>
    </row>
    <row r="231" spans="1:7" hidden="1" x14ac:dyDescent="0.25"/>
    <row r="232" spans="1:7" ht="47.25" hidden="1" x14ac:dyDescent="0.25">
      <c r="A232" s="42" t="s">
        <v>7</v>
      </c>
      <c r="B232" s="42" t="s">
        <v>2</v>
      </c>
      <c r="C232" s="42" t="s">
        <v>145</v>
      </c>
      <c r="D232" s="42" t="s">
        <v>146</v>
      </c>
    </row>
    <row r="233" spans="1:7" ht="15.75" hidden="1" x14ac:dyDescent="0.25">
      <c r="A233" s="42">
        <v>1</v>
      </c>
      <c r="B233" s="42">
        <v>2</v>
      </c>
      <c r="C233" s="42">
        <v>3</v>
      </c>
      <c r="D233" s="42">
        <v>5</v>
      </c>
    </row>
    <row r="234" spans="1:7" ht="15.75" hidden="1" x14ac:dyDescent="0.25">
      <c r="A234" s="42">
        <v>1</v>
      </c>
      <c r="B234" s="2" t="s">
        <v>147</v>
      </c>
      <c r="C234" s="42"/>
      <c r="D234" s="42"/>
    </row>
    <row r="235" spans="1:7" hidden="1" x14ac:dyDescent="0.25"/>
    <row r="236" spans="1:7" hidden="1" x14ac:dyDescent="0.25"/>
    <row r="237" spans="1:7" ht="15" hidden="1" customHeight="1" x14ac:dyDescent="0.25">
      <c r="A237" s="78" t="s">
        <v>148</v>
      </c>
      <c r="B237" s="78"/>
      <c r="C237" s="78"/>
      <c r="D237" s="78"/>
      <c r="E237" s="78"/>
      <c r="F237" s="78"/>
      <c r="G237" s="78"/>
    </row>
    <row r="238" spans="1:7" hidden="1" x14ac:dyDescent="0.25"/>
    <row r="239" spans="1:7" ht="15" customHeight="1" x14ac:dyDescent="0.25">
      <c r="A239" s="68" t="s">
        <v>149</v>
      </c>
      <c r="B239" s="68"/>
      <c r="C239" s="68"/>
      <c r="D239" s="68"/>
      <c r="E239" s="68"/>
      <c r="F239" s="68"/>
      <c r="G239" s="68"/>
    </row>
    <row r="241" spans="1:7" ht="51" x14ac:dyDescent="0.25">
      <c r="A241" s="42" t="s">
        <v>7</v>
      </c>
      <c r="B241" s="5" t="s">
        <v>2</v>
      </c>
      <c r="C241" s="5" t="s">
        <v>150</v>
      </c>
      <c r="D241" s="5" t="s">
        <v>151</v>
      </c>
      <c r="E241" s="5" t="s">
        <v>152</v>
      </c>
    </row>
    <row r="242" spans="1:7" ht="15.75" x14ac:dyDescent="0.25">
      <c r="A242" s="42">
        <v>1</v>
      </c>
      <c r="B242" s="42">
        <v>2</v>
      </c>
      <c r="C242" s="42">
        <v>3</v>
      </c>
      <c r="D242" s="42">
        <v>4</v>
      </c>
      <c r="E242" s="42">
        <v>5</v>
      </c>
    </row>
    <row r="243" spans="1:7" ht="15.75" x14ac:dyDescent="0.25">
      <c r="A243" s="42">
        <v>1</v>
      </c>
      <c r="B243" s="2" t="s">
        <v>153</v>
      </c>
      <c r="C243" s="13">
        <v>2666.33</v>
      </c>
      <c r="D243" s="13">
        <v>2.2000000000000002</v>
      </c>
      <c r="E243" s="12">
        <f>C243*D243/100</f>
        <v>58.659260000000003</v>
      </c>
    </row>
    <row r="245" spans="1:7" ht="76.5" hidden="1" x14ac:dyDescent="0.25">
      <c r="A245" s="42" t="s">
        <v>7</v>
      </c>
      <c r="B245" s="5" t="s">
        <v>2</v>
      </c>
      <c r="C245" s="5" t="s">
        <v>154</v>
      </c>
      <c r="D245" s="5" t="s">
        <v>155</v>
      </c>
      <c r="E245" s="5" t="s">
        <v>156</v>
      </c>
      <c r="F245" s="5" t="s">
        <v>157</v>
      </c>
      <c r="G245" s="5" t="s">
        <v>158</v>
      </c>
    </row>
    <row r="246" spans="1:7" ht="15.75" hidden="1" x14ac:dyDescent="0.25">
      <c r="A246" s="42">
        <v>1</v>
      </c>
      <c r="B246" s="42">
        <v>2</v>
      </c>
      <c r="C246" s="42">
        <v>3</v>
      </c>
      <c r="D246" s="42">
        <v>4</v>
      </c>
      <c r="E246" s="42">
        <v>5</v>
      </c>
      <c r="F246" s="42">
        <v>6</v>
      </c>
      <c r="G246" s="42">
        <v>7</v>
      </c>
    </row>
    <row r="247" spans="1:7" ht="15.75" hidden="1" x14ac:dyDescent="0.25">
      <c r="A247" s="42">
        <v>1</v>
      </c>
      <c r="B247" s="2" t="s">
        <v>159</v>
      </c>
      <c r="C247" s="42"/>
      <c r="D247" s="42"/>
      <c r="E247" s="42"/>
      <c r="F247" s="42"/>
      <c r="G247" s="42"/>
    </row>
    <row r="248" spans="1:7" hidden="1" x14ac:dyDescent="0.25"/>
    <row r="249" spans="1:7" ht="15.75" hidden="1" x14ac:dyDescent="0.25">
      <c r="A249" s="42" t="s">
        <v>7</v>
      </c>
      <c r="B249" s="42" t="s">
        <v>2</v>
      </c>
      <c r="C249" s="42" t="s">
        <v>146</v>
      </c>
    </row>
    <row r="250" spans="1:7" ht="15.75" hidden="1" x14ac:dyDescent="0.25">
      <c r="A250" s="42">
        <v>1</v>
      </c>
      <c r="B250" s="42">
        <v>2</v>
      </c>
      <c r="C250" s="42">
        <v>3</v>
      </c>
    </row>
    <row r="251" spans="1:7" ht="47.25" hidden="1" x14ac:dyDescent="0.25">
      <c r="A251" s="42">
        <v>1</v>
      </c>
      <c r="B251" s="2" t="s">
        <v>160</v>
      </c>
      <c r="C251" s="42"/>
    </row>
    <row r="252" spans="1:7" hidden="1" x14ac:dyDescent="0.25"/>
    <row r="253" spans="1:7" ht="47.25" hidden="1" x14ac:dyDescent="0.25">
      <c r="A253" s="42" t="s">
        <v>7</v>
      </c>
      <c r="B253" s="42" t="s">
        <v>2</v>
      </c>
      <c r="C253" s="42" t="s">
        <v>161</v>
      </c>
      <c r="D253" s="42" t="s">
        <v>3</v>
      </c>
      <c r="E253" s="42" t="s">
        <v>162</v>
      </c>
      <c r="F253" s="42" t="s">
        <v>163</v>
      </c>
    </row>
    <row r="254" spans="1:7" ht="15.75" hidden="1" x14ac:dyDescent="0.25">
      <c r="A254" s="42">
        <v>1</v>
      </c>
      <c r="B254" s="42">
        <v>2</v>
      </c>
      <c r="C254" s="42">
        <v>3</v>
      </c>
      <c r="D254" s="42">
        <v>4</v>
      </c>
      <c r="E254" s="42">
        <v>5</v>
      </c>
      <c r="F254" s="42">
        <v>6</v>
      </c>
    </row>
    <row r="255" spans="1:7" ht="15.75" hidden="1" x14ac:dyDescent="0.25">
      <c r="A255" s="74">
        <v>1</v>
      </c>
      <c r="B255" s="2" t="s">
        <v>164</v>
      </c>
      <c r="C255" s="42"/>
      <c r="D255" s="42"/>
      <c r="E255" s="42"/>
      <c r="F255" s="42"/>
    </row>
    <row r="256" spans="1:7" ht="15.75" hidden="1" x14ac:dyDescent="0.25">
      <c r="A256" s="74"/>
      <c r="B256" s="2" t="s">
        <v>5</v>
      </c>
      <c r="C256" s="42" t="s">
        <v>6</v>
      </c>
      <c r="D256" s="42" t="s">
        <v>6</v>
      </c>
      <c r="E256" s="42" t="s">
        <v>6</v>
      </c>
      <c r="F256" s="42" t="s">
        <v>6</v>
      </c>
    </row>
    <row r="257" spans="1:6" ht="15.75" hidden="1" x14ac:dyDescent="0.25">
      <c r="A257" s="42">
        <v>1.1000000000000001</v>
      </c>
      <c r="B257" s="2"/>
      <c r="C257" s="42"/>
      <c r="D257" s="42"/>
      <c r="E257" s="42"/>
      <c r="F257" s="42"/>
    </row>
    <row r="258" spans="1:6" ht="15.75" hidden="1" x14ac:dyDescent="0.25">
      <c r="A258" s="42">
        <v>2</v>
      </c>
      <c r="B258" s="2" t="s">
        <v>165</v>
      </c>
      <c r="C258" s="42" t="s">
        <v>6</v>
      </c>
      <c r="D258" s="42" t="s">
        <v>6</v>
      </c>
      <c r="E258" s="42" t="s">
        <v>6</v>
      </c>
      <c r="F258" s="42"/>
    </row>
    <row r="259" spans="1:6" ht="15.75" hidden="1" x14ac:dyDescent="0.25">
      <c r="A259" s="42"/>
      <c r="B259" s="2" t="s">
        <v>5</v>
      </c>
      <c r="C259" s="42" t="s">
        <v>6</v>
      </c>
      <c r="D259" s="42" t="s">
        <v>6</v>
      </c>
      <c r="E259" s="42" t="s">
        <v>6</v>
      </c>
      <c r="F259" s="42" t="s">
        <v>6</v>
      </c>
    </row>
    <row r="260" spans="1:6" ht="15.75" hidden="1" x14ac:dyDescent="0.25">
      <c r="A260" s="42">
        <v>2.1</v>
      </c>
      <c r="B260" s="2"/>
      <c r="C260" s="42" t="s">
        <v>6</v>
      </c>
      <c r="D260" s="42" t="s">
        <v>6</v>
      </c>
      <c r="E260" s="42" t="s">
        <v>6</v>
      </c>
      <c r="F260" s="42"/>
    </row>
    <row r="261" spans="1:6" ht="15.75" hidden="1" x14ac:dyDescent="0.25">
      <c r="A261" s="44"/>
      <c r="B261" s="1" t="s">
        <v>16</v>
      </c>
      <c r="C261" s="44"/>
      <c r="D261" s="44"/>
      <c r="E261" s="44"/>
      <c r="F261" s="44"/>
    </row>
    <row r="262" spans="1:6" hidden="1" x14ac:dyDescent="0.25"/>
    <row r="263" spans="1:6" ht="60.75" hidden="1" customHeight="1" x14ac:dyDescent="0.25">
      <c r="A263" s="76" t="s">
        <v>166</v>
      </c>
      <c r="B263" s="76"/>
      <c r="C263" s="76"/>
      <c r="D263" s="76"/>
      <c r="E263" s="76"/>
      <c r="F263" s="76"/>
    </row>
    <row r="264" spans="1:6" ht="15.75" hidden="1" x14ac:dyDescent="0.25">
      <c r="A264" s="9"/>
    </row>
    <row r="265" spans="1:6" ht="15.75" x14ac:dyDescent="0.25">
      <c r="A265" s="17" t="s">
        <v>167</v>
      </c>
      <c r="B265" s="17"/>
      <c r="C265" s="17"/>
      <c r="D265" s="17"/>
      <c r="E265" s="17"/>
      <c r="F265" s="21">
        <f>F261+C251+G247+E243</f>
        <v>58.659260000000003</v>
      </c>
    </row>
    <row r="267" spans="1:6" ht="15.75" x14ac:dyDescent="0.25">
      <c r="A267" s="68" t="s">
        <v>168</v>
      </c>
      <c r="B267" s="68"/>
      <c r="C267" s="68"/>
      <c r="D267" s="68"/>
      <c r="E267" s="68"/>
      <c r="F267" s="68"/>
    </row>
    <row r="268" spans="1:6" ht="15.75" x14ac:dyDescent="0.25">
      <c r="A268" s="75" t="s">
        <v>169</v>
      </c>
      <c r="B268" s="75"/>
      <c r="C268" s="75"/>
      <c r="D268" s="75"/>
      <c r="E268" s="75"/>
      <c r="F268" s="75"/>
    </row>
    <row r="270" spans="1:6" ht="47.25" x14ac:dyDescent="0.25">
      <c r="A270" s="42" t="s">
        <v>7</v>
      </c>
      <c r="B270" s="42" t="s">
        <v>2</v>
      </c>
      <c r="C270" s="42" t="s">
        <v>105</v>
      </c>
      <c r="D270" s="42" t="s">
        <v>170</v>
      </c>
      <c r="E270" s="42" t="s">
        <v>65</v>
      </c>
    </row>
    <row r="271" spans="1:6" ht="15.75" x14ac:dyDescent="0.25">
      <c r="A271" s="42">
        <v>1</v>
      </c>
      <c r="B271" s="42">
        <v>2</v>
      </c>
      <c r="C271" s="42">
        <v>3</v>
      </c>
      <c r="D271" s="42">
        <v>4</v>
      </c>
      <c r="E271" s="42">
        <v>5</v>
      </c>
    </row>
    <row r="272" spans="1:6" ht="63.75" x14ac:dyDescent="0.25">
      <c r="A272" s="44">
        <v>1</v>
      </c>
      <c r="B272" s="10" t="s">
        <v>171</v>
      </c>
      <c r="C272" s="44" t="e">
        <f>#REF!+C277</f>
        <v>#REF!</v>
      </c>
      <c r="D272" s="44" t="e">
        <f>#REF!+D277</f>
        <v>#REF!</v>
      </c>
      <c r="E272" s="44">
        <v>3705.65</v>
      </c>
    </row>
    <row r="273" spans="1:5" ht="15.75" x14ac:dyDescent="0.25">
      <c r="A273" s="42"/>
      <c r="B273" s="2" t="s">
        <v>5</v>
      </c>
      <c r="C273" s="42" t="s">
        <v>6</v>
      </c>
      <c r="D273" s="42" t="s">
        <v>6</v>
      </c>
      <c r="E273" s="42" t="s">
        <v>6</v>
      </c>
    </row>
    <row r="274" spans="1:5" ht="15.75" x14ac:dyDescent="0.25">
      <c r="A274" s="42">
        <v>1.5</v>
      </c>
      <c r="B274" s="8" t="s">
        <v>227</v>
      </c>
      <c r="C274" s="42">
        <v>1</v>
      </c>
      <c r="D274" s="42">
        <v>12</v>
      </c>
      <c r="E274" s="42">
        <f t="shared" ref="E274:E296" si="4">C274*D274</f>
        <v>12</v>
      </c>
    </row>
    <row r="275" spans="1:5" ht="15.75" x14ac:dyDescent="0.25">
      <c r="A275" s="42">
        <v>1.6</v>
      </c>
      <c r="B275" s="49" t="s">
        <v>228</v>
      </c>
      <c r="C275" s="35">
        <v>1</v>
      </c>
      <c r="D275" s="35">
        <v>15</v>
      </c>
      <c r="E275" s="35">
        <f t="shared" si="4"/>
        <v>15</v>
      </c>
    </row>
    <row r="276" spans="1:5" ht="15.75" x14ac:dyDescent="0.25">
      <c r="A276" s="42">
        <v>1.7</v>
      </c>
      <c r="B276" s="8" t="s">
        <v>229</v>
      </c>
      <c r="C276" s="42">
        <v>5</v>
      </c>
      <c r="D276" s="42">
        <v>8.5</v>
      </c>
      <c r="E276" s="42">
        <f t="shared" si="4"/>
        <v>42.5</v>
      </c>
    </row>
    <row r="277" spans="1:5" ht="15.75" x14ac:dyDescent="0.25">
      <c r="A277" s="42">
        <v>1.9</v>
      </c>
      <c r="B277" s="8" t="s">
        <v>234</v>
      </c>
      <c r="C277" s="42">
        <v>1</v>
      </c>
      <c r="D277" s="42">
        <v>30</v>
      </c>
      <c r="E277" s="42">
        <f t="shared" si="4"/>
        <v>30</v>
      </c>
    </row>
    <row r="278" spans="1:5" ht="15.75" x14ac:dyDescent="0.25">
      <c r="A278" s="40">
        <v>43739</v>
      </c>
      <c r="B278" s="8" t="s">
        <v>327</v>
      </c>
      <c r="C278" s="42">
        <v>1</v>
      </c>
      <c r="D278" s="42">
        <v>40</v>
      </c>
      <c r="E278" s="42">
        <f t="shared" si="4"/>
        <v>40</v>
      </c>
    </row>
    <row r="279" spans="1:5" ht="15.75" x14ac:dyDescent="0.25">
      <c r="A279" s="28" t="s">
        <v>254</v>
      </c>
      <c r="B279" s="8" t="s">
        <v>255</v>
      </c>
      <c r="C279" s="42">
        <v>1</v>
      </c>
      <c r="D279" s="42">
        <v>550</v>
      </c>
      <c r="E279" s="42">
        <v>550</v>
      </c>
    </row>
    <row r="280" spans="1:5" ht="15.75" x14ac:dyDescent="0.25">
      <c r="A280" s="28" t="s">
        <v>253</v>
      </c>
      <c r="B280" s="8" t="s">
        <v>272</v>
      </c>
      <c r="C280" s="42">
        <v>8</v>
      </c>
      <c r="D280" s="42">
        <v>46.5</v>
      </c>
      <c r="E280" s="42">
        <f t="shared" si="4"/>
        <v>372</v>
      </c>
    </row>
    <row r="281" spans="1:5" ht="15.75" x14ac:dyDescent="0.25">
      <c r="A281" s="28" t="s">
        <v>263</v>
      </c>
      <c r="B281" s="8" t="s">
        <v>273</v>
      </c>
      <c r="C281" s="42">
        <v>1</v>
      </c>
      <c r="D281" s="42">
        <v>60</v>
      </c>
      <c r="E281" s="42">
        <f t="shared" si="4"/>
        <v>60</v>
      </c>
    </row>
    <row r="282" spans="1:5" ht="15.75" x14ac:dyDescent="0.25">
      <c r="A282" s="28" t="s">
        <v>264</v>
      </c>
      <c r="B282" s="8" t="s">
        <v>274</v>
      </c>
      <c r="C282" s="42">
        <v>1</v>
      </c>
      <c r="D282" s="42">
        <v>5</v>
      </c>
      <c r="E282" s="42">
        <f t="shared" si="4"/>
        <v>5</v>
      </c>
    </row>
    <row r="283" spans="1:5" ht="15.75" x14ac:dyDescent="0.25">
      <c r="A283" s="28" t="s">
        <v>265</v>
      </c>
      <c r="B283" s="8" t="s">
        <v>275</v>
      </c>
      <c r="C283" s="42">
        <v>2</v>
      </c>
      <c r="D283" s="42">
        <v>10</v>
      </c>
      <c r="E283" s="42">
        <f t="shared" si="4"/>
        <v>20</v>
      </c>
    </row>
    <row r="284" spans="1:5" ht="15.75" x14ac:dyDescent="0.25">
      <c r="A284" s="28" t="s">
        <v>266</v>
      </c>
      <c r="B284" s="8" t="s">
        <v>276</v>
      </c>
      <c r="C284" s="42">
        <v>30</v>
      </c>
      <c r="D284" s="42">
        <v>1.8</v>
      </c>
      <c r="E284" s="42">
        <f t="shared" si="4"/>
        <v>54</v>
      </c>
    </row>
    <row r="285" spans="1:5" ht="15.75" x14ac:dyDescent="0.25">
      <c r="A285" s="28" t="s">
        <v>267</v>
      </c>
      <c r="B285" s="8" t="s">
        <v>277</v>
      </c>
      <c r="C285" s="42">
        <v>10</v>
      </c>
      <c r="D285" s="42">
        <v>5</v>
      </c>
      <c r="E285" s="42">
        <f t="shared" si="4"/>
        <v>50</v>
      </c>
    </row>
    <row r="286" spans="1:5" ht="15.75" x14ac:dyDescent="0.25">
      <c r="A286" s="28" t="s">
        <v>268</v>
      </c>
      <c r="B286" s="8" t="s">
        <v>278</v>
      </c>
      <c r="C286" s="42">
        <v>40</v>
      </c>
      <c r="D286" s="42">
        <v>3</v>
      </c>
      <c r="E286" s="46">
        <f t="shared" si="4"/>
        <v>120</v>
      </c>
    </row>
    <row r="287" spans="1:5" ht="15.75" x14ac:dyDescent="0.25">
      <c r="A287" s="28" t="s">
        <v>269</v>
      </c>
      <c r="B287" s="8" t="s">
        <v>279</v>
      </c>
      <c r="C287" s="42">
        <v>12</v>
      </c>
      <c r="D287" s="42">
        <v>7</v>
      </c>
      <c r="E287" s="42">
        <f t="shared" si="4"/>
        <v>84</v>
      </c>
    </row>
    <row r="288" spans="1:5" ht="15.75" x14ac:dyDescent="0.25">
      <c r="A288" s="28" t="s">
        <v>270</v>
      </c>
      <c r="B288" s="8" t="s">
        <v>280</v>
      </c>
      <c r="C288" s="42">
        <v>10</v>
      </c>
      <c r="D288" s="42">
        <v>5</v>
      </c>
      <c r="E288" s="42">
        <f t="shared" si="4"/>
        <v>50</v>
      </c>
    </row>
    <row r="289" spans="1:5" ht="15.75" x14ac:dyDescent="0.25">
      <c r="A289" s="28" t="s">
        <v>271</v>
      </c>
      <c r="B289" s="47" t="s">
        <v>281</v>
      </c>
      <c r="C289" s="46">
        <v>10</v>
      </c>
      <c r="D289" s="46">
        <v>2.85</v>
      </c>
      <c r="E289" s="46">
        <f t="shared" si="4"/>
        <v>28.5</v>
      </c>
    </row>
    <row r="290" spans="1:5" ht="15.75" x14ac:dyDescent="0.25">
      <c r="A290" s="28" t="s">
        <v>282</v>
      </c>
      <c r="B290" s="8" t="s">
        <v>293</v>
      </c>
      <c r="C290" s="42">
        <v>18</v>
      </c>
      <c r="D290" s="42">
        <v>35</v>
      </c>
      <c r="E290" s="42">
        <f t="shared" si="4"/>
        <v>630</v>
      </c>
    </row>
    <row r="291" spans="1:5" ht="15.75" x14ac:dyDescent="0.25">
      <c r="A291" s="28" t="s">
        <v>283</v>
      </c>
      <c r="B291" s="8" t="s">
        <v>294</v>
      </c>
      <c r="C291" s="42">
        <v>12</v>
      </c>
      <c r="D291" s="42">
        <v>20</v>
      </c>
      <c r="E291" s="42">
        <f t="shared" si="4"/>
        <v>240</v>
      </c>
    </row>
    <row r="292" spans="1:5" ht="15.75" x14ac:dyDescent="0.25">
      <c r="A292" s="28" t="s">
        <v>284</v>
      </c>
      <c r="B292" s="8" t="s">
        <v>295</v>
      </c>
      <c r="C292" s="42">
        <v>12</v>
      </c>
      <c r="D292" s="42">
        <v>40</v>
      </c>
      <c r="E292" s="42">
        <f t="shared" si="4"/>
        <v>480</v>
      </c>
    </row>
    <row r="293" spans="1:5" ht="15.75" x14ac:dyDescent="0.25">
      <c r="A293" s="28" t="s">
        <v>285</v>
      </c>
      <c r="B293" s="8" t="s">
        <v>296</v>
      </c>
      <c r="C293" s="42">
        <v>24</v>
      </c>
      <c r="D293" s="42">
        <v>15</v>
      </c>
      <c r="E293" s="42">
        <f t="shared" si="4"/>
        <v>360</v>
      </c>
    </row>
    <row r="294" spans="1:5" ht="15.75" x14ac:dyDescent="0.25">
      <c r="A294" s="28" t="s">
        <v>286</v>
      </c>
      <c r="B294" s="8" t="s">
        <v>297</v>
      </c>
      <c r="C294" s="42">
        <v>15</v>
      </c>
      <c r="D294" s="42">
        <v>1</v>
      </c>
      <c r="E294" s="42">
        <f t="shared" si="4"/>
        <v>15</v>
      </c>
    </row>
    <row r="295" spans="1:5" ht="15.75" x14ac:dyDescent="0.25">
      <c r="A295" s="28" t="s">
        <v>287</v>
      </c>
      <c r="B295" s="8" t="s">
        <v>298</v>
      </c>
      <c r="C295" s="42">
        <v>18</v>
      </c>
      <c r="D295" s="42">
        <v>0.5</v>
      </c>
      <c r="E295" s="42">
        <f t="shared" si="4"/>
        <v>9</v>
      </c>
    </row>
    <row r="296" spans="1:5" ht="15.75" x14ac:dyDescent="0.25">
      <c r="A296" s="28" t="s">
        <v>288</v>
      </c>
      <c r="B296" s="8" t="s">
        <v>299</v>
      </c>
      <c r="C296" s="42">
        <v>18</v>
      </c>
      <c r="D296" s="42">
        <v>0.8</v>
      </c>
      <c r="E296" s="42">
        <f t="shared" si="4"/>
        <v>14.4</v>
      </c>
    </row>
    <row r="297" spans="1:5" ht="15.75" x14ac:dyDescent="0.25">
      <c r="A297" s="28" t="s">
        <v>289</v>
      </c>
      <c r="B297" s="47" t="s">
        <v>300</v>
      </c>
      <c r="C297" s="46" t="s">
        <v>311</v>
      </c>
      <c r="D297" s="46">
        <v>200</v>
      </c>
      <c r="E297" s="46">
        <v>800</v>
      </c>
    </row>
    <row r="298" spans="1:5" ht="15.75" x14ac:dyDescent="0.25">
      <c r="A298" s="28" t="s">
        <v>290</v>
      </c>
      <c r="B298" s="8" t="s">
        <v>301</v>
      </c>
      <c r="C298" s="42">
        <v>4</v>
      </c>
      <c r="D298" s="42">
        <v>3</v>
      </c>
      <c r="E298" s="42">
        <v>12</v>
      </c>
    </row>
    <row r="299" spans="1:5" ht="15.75" x14ac:dyDescent="0.25">
      <c r="A299" s="28" t="s">
        <v>291</v>
      </c>
      <c r="B299" s="8" t="s">
        <v>302</v>
      </c>
      <c r="C299" s="42">
        <v>1</v>
      </c>
      <c r="D299" s="42">
        <v>3</v>
      </c>
      <c r="E299" s="42">
        <v>3</v>
      </c>
    </row>
    <row r="300" spans="1:5" ht="25.5" x14ac:dyDescent="0.25">
      <c r="A300" s="28" t="s">
        <v>292</v>
      </c>
      <c r="B300" s="8" t="s">
        <v>306</v>
      </c>
      <c r="C300" s="42"/>
      <c r="D300" s="42">
        <v>57.8</v>
      </c>
      <c r="E300" s="42">
        <v>57.8</v>
      </c>
    </row>
    <row r="301" spans="1:5" ht="15.75" x14ac:dyDescent="0.25">
      <c r="A301" s="28" t="s">
        <v>312</v>
      </c>
      <c r="B301" s="8" t="s">
        <v>313</v>
      </c>
      <c r="C301" s="42">
        <v>10</v>
      </c>
      <c r="D301" s="42">
        <v>30</v>
      </c>
      <c r="E301" s="42">
        <v>300</v>
      </c>
    </row>
    <row r="302" spans="1:5" ht="15.75" x14ac:dyDescent="0.25">
      <c r="A302" s="28" t="s">
        <v>320</v>
      </c>
      <c r="B302" s="8" t="s">
        <v>321</v>
      </c>
      <c r="C302" s="42">
        <v>16</v>
      </c>
      <c r="D302" s="42">
        <v>1</v>
      </c>
      <c r="E302" s="42">
        <v>16</v>
      </c>
    </row>
    <row r="303" spans="1:5" ht="15.75" x14ac:dyDescent="0.25">
      <c r="A303" s="28" t="s">
        <v>322</v>
      </c>
      <c r="B303" s="8" t="s">
        <v>323</v>
      </c>
      <c r="C303" s="42">
        <v>25</v>
      </c>
      <c r="D303" s="42">
        <v>3.5</v>
      </c>
      <c r="E303" s="42">
        <v>70</v>
      </c>
    </row>
    <row r="305" spans="1:6" ht="15.75" x14ac:dyDescent="0.25">
      <c r="A305" s="17" t="s">
        <v>172</v>
      </c>
      <c r="B305" s="19"/>
      <c r="C305" s="19"/>
      <c r="D305" s="19"/>
      <c r="E305" s="19">
        <f>SUM(E274:E303)</f>
        <v>4540.2</v>
      </c>
    </row>
    <row r="307" spans="1:6" ht="15.75" x14ac:dyDescent="0.25">
      <c r="A307" s="68" t="s">
        <v>173</v>
      </c>
      <c r="B307" s="68"/>
      <c r="C307" s="68"/>
      <c r="D307" s="68"/>
      <c r="E307" s="68"/>
    </row>
    <row r="309" spans="1:6" ht="31.5" x14ac:dyDescent="0.25">
      <c r="A309" s="42" t="s">
        <v>7</v>
      </c>
      <c r="B309" s="42" t="s">
        <v>2</v>
      </c>
      <c r="C309" s="42" t="s">
        <v>174</v>
      </c>
      <c r="D309" s="42" t="s">
        <v>105</v>
      </c>
      <c r="E309" s="42" t="s">
        <v>175</v>
      </c>
      <c r="F309" s="42" t="s">
        <v>71</v>
      </c>
    </row>
    <row r="310" spans="1:6" ht="15.75" x14ac:dyDescent="0.25">
      <c r="A310" s="42">
        <v>1</v>
      </c>
      <c r="B310" s="42">
        <v>2</v>
      </c>
      <c r="C310" s="42">
        <v>3</v>
      </c>
      <c r="D310" s="42">
        <v>4</v>
      </c>
      <c r="E310" s="42">
        <v>5</v>
      </c>
      <c r="F310" s="42">
        <v>6</v>
      </c>
    </row>
    <row r="311" spans="1:6" ht="89.25" x14ac:dyDescent="0.25">
      <c r="A311" s="77">
        <v>1</v>
      </c>
      <c r="B311" s="10" t="s">
        <v>176</v>
      </c>
      <c r="C311" s="44"/>
      <c r="D311" s="44"/>
      <c r="E311" s="44"/>
      <c r="F311" s="44"/>
    </row>
    <row r="312" spans="1:6" ht="15.75" x14ac:dyDescent="0.25">
      <c r="A312" s="77"/>
      <c r="B312" s="2" t="s">
        <v>5</v>
      </c>
      <c r="C312" s="42" t="s">
        <v>6</v>
      </c>
      <c r="D312" s="42" t="s">
        <v>6</v>
      </c>
      <c r="E312" s="42" t="s">
        <v>6</v>
      </c>
      <c r="F312" s="42" t="s">
        <v>6</v>
      </c>
    </row>
    <row r="313" spans="1:6" ht="15.75" x14ac:dyDescent="0.25">
      <c r="A313" s="44">
        <v>1</v>
      </c>
      <c r="B313" s="2" t="s">
        <v>231</v>
      </c>
      <c r="C313" s="42" t="s">
        <v>232</v>
      </c>
      <c r="D313" s="42">
        <v>93</v>
      </c>
      <c r="E313" s="42">
        <v>780</v>
      </c>
      <c r="F313" s="29">
        <f>(D313*E313/1000)</f>
        <v>72.540000000000006</v>
      </c>
    </row>
    <row r="314" spans="1:6" ht="15.75" x14ac:dyDescent="0.25">
      <c r="A314" s="44">
        <f>A313+1</f>
        <v>2</v>
      </c>
      <c r="B314" s="2" t="s">
        <v>198</v>
      </c>
      <c r="C314" s="42" t="s">
        <v>197</v>
      </c>
      <c r="D314" s="42">
        <v>90</v>
      </c>
      <c r="E314" s="42">
        <v>100</v>
      </c>
      <c r="F314" s="29">
        <f t="shared" ref="F314:F357" si="5">(D314*E314/1000)</f>
        <v>9</v>
      </c>
    </row>
    <row r="315" spans="1:6" ht="15.75" x14ac:dyDescent="0.25">
      <c r="A315" s="44">
        <f t="shared" ref="A315:A328" si="6">A314+1</f>
        <v>3</v>
      </c>
      <c r="B315" s="2" t="s">
        <v>205</v>
      </c>
      <c r="C315" s="42" t="s">
        <v>199</v>
      </c>
      <c r="D315" s="42">
        <v>20</v>
      </c>
      <c r="E315" s="42">
        <v>80</v>
      </c>
      <c r="F315" s="29">
        <f t="shared" si="5"/>
        <v>1.6</v>
      </c>
    </row>
    <row r="316" spans="1:6" ht="15.75" x14ac:dyDescent="0.25">
      <c r="A316" s="44">
        <f t="shared" si="6"/>
        <v>4</v>
      </c>
      <c r="B316" s="2" t="s">
        <v>238</v>
      </c>
      <c r="C316" s="42" t="s">
        <v>199</v>
      </c>
      <c r="D316" s="42">
        <v>20</v>
      </c>
      <c r="E316" s="42">
        <v>100</v>
      </c>
      <c r="F316" s="29">
        <f t="shared" si="5"/>
        <v>2</v>
      </c>
    </row>
    <row r="317" spans="1:6" ht="15.75" x14ac:dyDescent="0.25">
      <c r="A317" s="44">
        <f t="shared" si="6"/>
        <v>5</v>
      </c>
      <c r="B317" s="2" t="s">
        <v>239</v>
      </c>
      <c r="C317" s="42" t="s">
        <v>199</v>
      </c>
      <c r="D317" s="42">
        <v>20</v>
      </c>
      <c r="E317" s="42">
        <v>40</v>
      </c>
      <c r="F317" s="29">
        <f t="shared" si="5"/>
        <v>0.8</v>
      </c>
    </row>
    <row r="318" spans="1:6" ht="15.75" x14ac:dyDescent="0.25">
      <c r="A318" s="44">
        <f t="shared" si="6"/>
        <v>6</v>
      </c>
      <c r="B318" s="2" t="s">
        <v>348</v>
      </c>
      <c r="C318" s="42" t="s">
        <v>199</v>
      </c>
      <c r="D318" s="42">
        <v>6</v>
      </c>
      <c r="E318" s="42">
        <v>400</v>
      </c>
      <c r="F318" s="29">
        <f t="shared" si="5"/>
        <v>2.4</v>
      </c>
    </row>
    <row r="319" spans="1:6" ht="15.75" x14ac:dyDescent="0.25">
      <c r="A319" s="44">
        <f t="shared" si="6"/>
        <v>7</v>
      </c>
      <c r="B319" s="2" t="s">
        <v>240</v>
      </c>
      <c r="C319" s="42" t="s">
        <v>199</v>
      </c>
      <c r="D319" s="42">
        <v>10</v>
      </c>
      <c r="E319" s="42">
        <v>40</v>
      </c>
      <c r="F319" s="29">
        <f t="shared" si="5"/>
        <v>0.4</v>
      </c>
    </row>
    <row r="320" spans="1:6" ht="15.75" x14ac:dyDescent="0.25">
      <c r="A320" s="44">
        <f t="shared" si="6"/>
        <v>8</v>
      </c>
      <c r="B320" s="2" t="s">
        <v>237</v>
      </c>
      <c r="C320" s="42" t="s">
        <v>199</v>
      </c>
      <c r="D320" s="42">
        <v>15</v>
      </c>
      <c r="E320" s="42">
        <v>65</v>
      </c>
      <c r="F320" s="29">
        <f t="shared" si="5"/>
        <v>0.97499999999999998</v>
      </c>
    </row>
    <row r="321" spans="1:6" ht="15.75" x14ac:dyDescent="0.25">
      <c r="A321" s="44" t="e">
        <f>#REF!+1</f>
        <v>#REF!</v>
      </c>
      <c r="B321" s="2" t="s">
        <v>241</v>
      </c>
      <c r="C321" s="42" t="s">
        <v>199</v>
      </c>
      <c r="D321" s="42">
        <v>1</v>
      </c>
      <c r="E321" s="42">
        <v>300</v>
      </c>
      <c r="F321" s="29">
        <f t="shared" si="5"/>
        <v>0.3</v>
      </c>
    </row>
    <row r="322" spans="1:6" ht="15.75" x14ac:dyDescent="0.25">
      <c r="A322" s="44" t="e">
        <f t="shared" si="6"/>
        <v>#REF!</v>
      </c>
      <c r="B322" s="34" t="s">
        <v>236</v>
      </c>
      <c r="C322" s="35" t="s">
        <v>199</v>
      </c>
      <c r="D322" s="35">
        <v>1200</v>
      </c>
      <c r="E322" s="35">
        <v>3</v>
      </c>
      <c r="F322" s="50">
        <f t="shared" si="5"/>
        <v>3.6</v>
      </c>
    </row>
    <row r="323" spans="1:6" ht="15.75" x14ac:dyDescent="0.25">
      <c r="A323" s="44" t="e">
        <f t="shared" si="6"/>
        <v>#REF!</v>
      </c>
      <c r="B323" s="2" t="s">
        <v>206</v>
      </c>
      <c r="C323" s="42" t="s">
        <v>207</v>
      </c>
      <c r="D323" s="42">
        <v>150</v>
      </c>
      <c r="E323" s="42">
        <v>50</v>
      </c>
      <c r="F323" s="29">
        <f t="shared" si="5"/>
        <v>7.5</v>
      </c>
    </row>
    <row r="324" spans="1:6" ht="15.75" x14ac:dyDescent="0.25">
      <c r="A324" s="44" t="e">
        <f t="shared" si="6"/>
        <v>#REF!</v>
      </c>
      <c r="B324" s="2" t="s">
        <v>208</v>
      </c>
      <c r="C324" s="42" t="s">
        <v>199</v>
      </c>
      <c r="D324" s="42">
        <v>40</v>
      </c>
      <c r="E324" s="42">
        <v>100</v>
      </c>
      <c r="F324" s="29">
        <f t="shared" si="5"/>
        <v>4</v>
      </c>
    </row>
    <row r="325" spans="1:6" ht="15.75" x14ac:dyDescent="0.25">
      <c r="A325" s="44" t="e">
        <f t="shared" si="6"/>
        <v>#REF!</v>
      </c>
      <c r="B325" s="45" t="s">
        <v>200</v>
      </c>
      <c r="C325" s="46" t="s">
        <v>199</v>
      </c>
      <c r="D325" s="46">
        <v>40</v>
      </c>
      <c r="E325" s="46">
        <v>25</v>
      </c>
      <c r="F325" s="52">
        <f t="shared" si="5"/>
        <v>1</v>
      </c>
    </row>
    <row r="326" spans="1:6" ht="15.75" x14ac:dyDescent="0.25">
      <c r="A326" s="44" t="e">
        <f t="shared" si="6"/>
        <v>#REF!</v>
      </c>
      <c r="B326" s="45" t="s">
        <v>209</v>
      </c>
      <c r="C326" s="46" t="s">
        <v>210</v>
      </c>
      <c r="D326" s="46">
        <v>3</v>
      </c>
      <c r="E326" s="46">
        <v>800</v>
      </c>
      <c r="F326" s="52">
        <f t="shared" si="5"/>
        <v>2.4</v>
      </c>
    </row>
    <row r="327" spans="1:6" ht="15.75" x14ac:dyDescent="0.25">
      <c r="A327" s="44" t="e">
        <f t="shared" si="6"/>
        <v>#REF!</v>
      </c>
      <c r="B327" s="45" t="s">
        <v>242</v>
      </c>
      <c r="C327" s="46" t="s">
        <v>199</v>
      </c>
      <c r="D327" s="46">
        <v>7</v>
      </c>
      <c r="E327" s="46">
        <v>10</v>
      </c>
      <c r="F327" s="52">
        <f t="shared" si="5"/>
        <v>7.0000000000000007E-2</v>
      </c>
    </row>
    <row r="328" spans="1:6" ht="15.75" x14ac:dyDescent="0.25">
      <c r="A328" s="44" t="e">
        <f t="shared" si="6"/>
        <v>#REF!</v>
      </c>
      <c r="B328" s="45" t="s">
        <v>324</v>
      </c>
      <c r="C328" s="46" t="s">
        <v>199</v>
      </c>
      <c r="D328" s="46">
        <v>20</v>
      </c>
      <c r="E328" s="46">
        <v>250</v>
      </c>
      <c r="F328" s="52">
        <v>5</v>
      </c>
    </row>
    <row r="329" spans="1:6" ht="15.75" x14ac:dyDescent="0.25">
      <c r="A329" s="44"/>
      <c r="B329" s="45" t="s">
        <v>342</v>
      </c>
      <c r="C329" s="46" t="s">
        <v>199</v>
      </c>
      <c r="D329" s="46">
        <v>40</v>
      </c>
      <c r="E329" s="46">
        <v>100</v>
      </c>
      <c r="F329" s="52">
        <v>4</v>
      </c>
    </row>
    <row r="330" spans="1:6" ht="15.75" x14ac:dyDescent="0.25">
      <c r="A330" s="44"/>
      <c r="B330" s="45" t="s">
        <v>343</v>
      </c>
      <c r="C330" s="46" t="s">
        <v>199</v>
      </c>
      <c r="D330" s="46">
        <v>20</v>
      </c>
      <c r="E330" s="46">
        <v>70</v>
      </c>
      <c r="F330" s="52">
        <v>1.4</v>
      </c>
    </row>
    <row r="331" spans="1:6" ht="15.75" x14ac:dyDescent="0.25">
      <c r="A331" s="44">
        <v>18</v>
      </c>
      <c r="B331" s="45" t="s">
        <v>233</v>
      </c>
      <c r="C331" s="46" t="s">
        <v>199</v>
      </c>
      <c r="D331" s="46">
        <v>6</v>
      </c>
      <c r="E331" s="46">
        <v>350</v>
      </c>
      <c r="F331" s="52">
        <f>(D331*E331/1000)</f>
        <v>2.1</v>
      </c>
    </row>
    <row r="332" spans="1:6" ht="15.75" x14ac:dyDescent="0.25">
      <c r="A332" s="44">
        <v>19</v>
      </c>
      <c r="B332" s="45" t="s">
        <v>235</v>
      </c>
      <c r="C332" s="46" t="s">
        <v>199</v>
      </c>
      <c r="D332" s="46">
        <v>50</v>
      </c>
      <c r="E332" s="46">
        <v>20</v>
      </c>
      <c r="F332" s="52">
        <f t="shared" si="5"/>
        <v>1</v>
      </c>
    </row>
    <row r="333" spans="1:6" ht="15.75" x14ac:dyDescent="0.25">
      <c r="A333" s="44">
        <v>20</v>
      </c>
      <c r="B333" s="45" t="s">
        <v>349</v>
      </c>
      <c r="C333" s="46" t="s">
        <v>199</v>
      </c>
      <c r="D333" s="46">
        <v>40</v>
      </c>
      <c r="E333" s="46">
        <v>6</v>
      </c>
      <c r="F333" s="46">
        <v>24</v>
      </c>
    </row>
    <row r="334" spans="1:6" ht="15.75" x14ac:dyDescent="0.25">
      <c r="A334" s="44">
        <v>21</v>
      </c>
      <c r="B334" s="45" t="s">
        <v>243</v>
      </c>
      <c r="C334" s="46" t="s">
        <v>244</v>
      </c>
      <c r="D334" s="46">
        <v>315.8</v>
      </c>
      <c r="E334" s="46">
        <v>43</v>
      </c>
      <c r="F334" s="53">
        <f t="shared" si="5"/>
        <v>13.5794</v>
      </c>
    </row>
    <row r="335" spans="1:6" ht="15.75" x14ac:dyDescent="0.25">
      <c r="A335" s="44">
        <v>22</v>
      </c>
      <c r="B335" s="45" t="s">
        <v>257</v>
      </c>
      <c r="C335" s="46" t="s">
        <v>199</v>
      </c>
      <c r="D335" s="46">
        <v>600</v>
      </c>
      <c r="E335" s="46">
        <v>44</v>
      </c>
      <c r="F335" s="53">
        <f t="shared" si="5"/>
        <v>26.4</v>
      </c>
    </row>
    <row r="336" spans="1:6" ht="15.75" x14ac:dyDescent="0.25">
      <c r="A336" s="44">
        <v>23</v>
      </c>
      <c r="B336" s="45" t="s">
        <v>258</v>
      </c>
      <c r="C336" s="46" t="s">
        <v>199</v>
      </c>
      <c r="D336" s="46">
        <v>400</v>
      </c>
      <c r="E336" s="46">
        <v>30</v>
      </c>
      <c r="F336" s="53">
        <f t="shared" si="5"/>
        <v>12</v>
      </c>
    </row>
    <row r="337" spans="1:6" ht="15.75" x14ac:dyDescent="0.25">
      <c r="A337" s="44">
        <v>24</v>
      </c>
      <c r="B337" s="45" t="s">
        <v>259</v>
      </c>
      <c r="C337" s="46" t="s">
        <v>199</v>
      </c>
      <c r="D337" s="46">
        <v>100</v>
      </c>
      <c r="E337" s="46">
        <v>37</v>
      </c>
      <c r="F337" s="53">
        <f t="shared" si="5"/>
        <v>3.7</v>
      </c>
    </row>
    <row r="338" spans="1:6" ht="15.75" x14ac:dyDescent="0.25">
      <c r="A338" s="44">
        <v>25</v>
      </c>
      <c r="B338" s="45" t="s">
        <v>260</v>
      </c>
      <c r="C338" s="46" t="s">
        <v>199</v>
      </c>
      <c r="D338" s="46">
        <v>10</v>
      </c>
      <c r="E338" s="46">
        <v>800</v>
      </c>
      <c r="F338" s="53">
        <f t="shared" si="5"/>
        <v>8</v>
      </c>
    </row>
    <row r="339" spans="1:6" ht="15.75" x14ac:dyDescent="0.25">
      <c r="A339" s="44">
        <v>26</v>
      </c>
      <c r="B339" s="45" t="s">
        <v>261</v>
      </c>
      <c r="C339" s="46" t="s">
        <v>199</v>
      </c>
      <c r="D339" s="46">
        <v>2</v>
      </c>
      <c r="E339" s="46">
        <v>400</v>
      </c>
      <c r="F339" s="53">
        <f t="shared" si="5"/>
        <v>0.8</v>
      </c>
    </row>
    <row r="340" spans="1:6" ht="15.75" x14ac:dyDescent="0.25">
      <c r="A340" s="44">
        <v>27</v>
      </c>
      <c r="B340" s="45" t="s">
        <v>262</v>
      </c>
      <c r="C340" s="46" t="s">
        <v>199</v>
      </c>
      <c r="D340" s="46">
        <v>2</v>
      </c>
      <c r="E340" s="46">
        <v>5000</v>
      </c>
      <c r="F340" s="53">
        <f t="shared" si="5"/>
        <v>10</v>
      </c>
    </row>
    <row r="341" spans="1:6" ht="15.75" x14ac:dyDescent="0.25">
      <c r="A341" s="44"/>
      <c r="B341" s="45" t="s">
        <v>335</v>
      </c>
      <c r="C341" s="46" t="s">
        <v>199</v>
      </c>
      <c r="D341" s="46">
        <v>8</v>
      </c>
      <c r="E341" s="46">
        <v>1000</v>
      </c>
      <c r="F341" s="53">
        <f t="shared" si="5"/>
        <v>8</v>
      </c>
    </row>
    <row r="342" spans="1:6" ht="15.75" x14ac:dyDescent="0.25">
      <c r="A342" s="44"/>
      <c r="B342" s="45" t="s">
        <v>336</v>
      </c>
      <c r="C342" s="46" t="s">
        <v>199</v>
      </c>
      <c r="D342" s="46">
        <v>2</v>
      </c>
      <c r="E342" s="46">
        <v>500</v>
      </c>
      <c r="F342" s="53">
        <f t="shared" si="5"/>
        <v>1</v>
      </c>
    </row>
    <row r="343" spans="1:6" ht="15.75" x14ac:dyDescent="0.25">
      <c r="A343" s="44"/>
      <c r="B343" s="45" t="s">
        <v>337</v>
      </c>
      <c r="C343" s="46" t="s">
        <v>199</v>
      </c>
      <c r="D343" s="46">
        <v>5</v>
      </c>
      <c r="E343" s="46">
        <v>2500</v>
      </c>
      <c r="F343" s="53">
        <f t="shared" si="5"/>
        <v>12.5</v>
      </c>
    </row>
    <row r="344" spans="1:6" ht="15.75" x14ac:dyDescent="0.25">
      <c r="A344" s="44"/>
      <c r="B344" s="2" t="s">
        <v>338</v>
      </c>
      <c r="C344" s="42" t="s">
        <v>199</v>
      </c>
      <c r="D344" s="42">
        <v>10</v>
      </c>
      <c r="E344" s="42">
        <v>300</v>
      </c>
      <c r="F344" s="27">
        <v>0.3</v>
      </c>
    </row>
    <row r="345" spans="1:6" ht="15.75" x14ac:dyDescent="0.25">
      <c r="A345" s="44"/>
      <c r="B345" s="2" t="s">
        <v>329</v>
      </c>
      <c r="C345" s="42" t="s">
        <v>199</v>
      </c>
      <c r="D345" s="42">
        <v>300</v>
      </c>
      <c r="E345" s="42">
        <v>70</v>
      </c>
      <c r="F345" s="27">
        <f t="shared" ref="F345:F347" si="7">D345*E345/1000</f>
        <v>21</v>
      </c>
    </row>
    <row r="346" spans="1:6" ht="15.75" x14ac:dyDescent="0.25">
      <c r="A346" s="44"/>
      <c r="B346" s="2" t="s">
        <v>330</v>
      </c>
      <c r="C346" s="42" t="s">
        <v>199</v>
      </c>
      <c r="D346" s="42">
        <v>120</v>
      </c>
      <c r="E346" s="42">
        <v>150</v>
      </c>
      <c r="F346" s="27">
        <f t="shared" si="7"/>
        <v>18</v>
      </c>
    </row>
    <row r="347" spans="1:6" ht="15.75" x14ac:dyDescent="0.25">
      <c r="A347" s="44"/>
      <c r="B347" s="45" t="s">
        <v>331</v>
      </c>
      <c r="C347" s="46" t="s">
        <v>199</v>
      </c>
      <c r="D347" s="46">
        <v>10</v>
      </c>
      <c r="E347" s="46">
        <v>900</v>
      </c>
      <c r="F347" s="53">
        <f t="shared" si="7"/>
        <v>9</v>
      </c>
    </row>
    <row r="348" spans="1:6" ht="15.75" x14ac:dyDescent="0.25">
      <c r="A348" s="44"/>
      <c r="B348" s="2" t="s">
        <v>339</v>
      </c>
      <c r="C348" s="42" t="s">
        <v>207</v>
      </c>
      <c r="D348" s="42" t="s">
        <v>350</v>
      </c>
      <c r="E348" s="42">
        <v>1.7</v>
      </c>
      <c r="F348" s="27">
        <v>612</v>
      </c>
    </row>
    <row r="349" spans="1:6" ht="15.75" x14ac:dyDescent="0.25">
      <c r="A349" s="44">
        <v>28</v>
      </c>
      <c r="B349" s="2" t="s">
        <v>344</v>
      </c>
      <c r="C349" s="42" t="s">
        <v>199</v>
      </c>
      <c r="D349" s="42">
        <v>100</v>
      </c>
      <c r="E349" s="42">
        <v>450</v>
      </c>
      <c r="F349" s="27">
        <f t="shared" si="5"/>
        <v>45</v>
      </c>
    </row>
    <row r="350" spans="1:6" ht="15.75" x14ac:dyDescent="0.25">
      <c r="A350" s="30"/>
      <c r="B350" s="31" t="s">
        <v>246</v>
      </c>
      <c r="C350" s="26"/>
      <c r="D350" s="26"/>
      <c r="E350" s="26"/>
      <c r="F350" s="32">
        <f t="shared" si="5"/>
        <v>0</v>
      </c>
    </row>
    <row r="351" spans="1:6" ht="15.75" x14ac:dyDescent="0.25">
      <c r="A351" s="30">
        <v>29</v>
      </c>
      <c r="B351" s="33" t="s">
        <v>247</v>
      </c>
      <c r="C351" s="26" t="s">
        <v>199</v>
      </c>
      <c r="D351" s="26">
        <v>150</v>
      </c>
      <c r="E351" s="26">
        <v>450</v>
      </c>
      <c r="F351" s="32">
        <f t="shared" si="5"/>
        <v>67.5</v>
      </c>
    </row>
    <row r="352" spans="1:6" ht="15.75" x14ac:dyDescent="0.25">
      <c r="A352" s="30">
        <v>30</v>
      </c>
      <c r="B352" s="33" t="s">
        <v>248</v>
      </c>
      <c r="C352" s="26" t="s">
        <v>199</v>
      </c>
      <c r="D352" s="26">
        <v>11</v>
      </c>
      <c r="E352" s="26">
        <v>1200</v>
      </c>
      <c r="F352" s="32">
        <f t="shared" si="5"/>
        <v>13.2</v>
      </c>
    </row>
    <row r="353" spans="1:6" ht="15.75" x14ac:dyDescent="0.25">
      <c r="A353" s="30">
        <v>32</v>
      </c>
      <c r="B353" s="33" t="s">
        <v>249</v>
      </c>
      <c r="C353" s="26" t="s">
        <v>199</v>
      </c>
      <c r="D353" s="26">
        <v>5</v>
      </c>
      <c r="E353" s="26">
        <v>7</v>
      </c>
      <c r="F353" s="32">
        <v>35</v>
      </c>
    </row>
    <row r="354" spans="1:6" ht="15.75" x14ac:dyDescent="0.25">
      <c r="A354" s="30">
        <v>33</v>
      </c>
      <c r="B354" s="33" t="s">
        <v>250</v>
      </c>
      <c r="C354" s="26" t="s">
        <v>199</v>
      </c>
      <c r="D354" s="26">
        <v>11</v>
      </c>
      <c r="E354" s="26">
        <v>500</v>
      </c>
      <c r="F354" s="32">
        <f t="shared" si="5"/>
        <v>5.5</v>
      </c>
    </row>
    <row r="355" spans="1:6" ht="31.5" x14ac:dyDescent="0.25">
      <c r="A355" s="30">
        <v>34</v>
      </c>
      <c r="B355" s="33" t="s">
        <v>251</v>
      </c>
      <c r="C355" s="26" t="s">
        <v>199</v>
      </c>
      <c r="D355" s="26">
        <v>2</v>
      </c>
      <c r="E355" s="26">
        <v>2</v>
      </c>
      <c r="F355" s="32">
        <v>4</v>
      </c>
    </row>
    <row r="356" spans="1:6" ht="15.75" x14ac:dyDescent="0.25">
      <c r="A356" s="30">
        <v>35</v>
      </c>
      <c r="B356" s="33" t="s">
        <v>252</v>
      </c>
      <c r="C356" s="26" t="s">
        <v>199</v>
      </c>
      <c r="D356" s="26">
        <v>20</v>
      </c>
      <c r="E356" s="26">
        <v>50</v>
      </c>
      <c r="F356" s="32">
        <f t="shared" si="5"/>
        <v>1</v>
      </c>
    </row>
    <row r="357" spans="1:6" ht="31.5" x14ac:dyDescent="0.25">
      <c r="A357" s="30">
        <v>36</v>
      </c>
      <c r="B357" s="33" t="s">
        <v>314</v>
      </c>
      <c r="C357" s="26" t="s">
        <v>199</v>
      </c>
      <c r="D357" s="26">
        <v>1</v>
      </c>
      <c r="E357" s="26">
        <v>3500</v>
      </c>
      <c r="F357" s="37">
        <f t="shared" si="5"/>
        <v>3.5</v>
      </c>
    </row>
    <row r="358" spans="1:6" ht="15.75" x14ac:dyDescent="0.25">
      <c r="A358" s="30"/>
      <c r="B358" s="33" t="s">
        <v>315</v>
      </c>
      <c r="C358" s="26"/>
      <c r="D358" s="26">
        <v>1</v>
      </c>
      <c r="E358" s="26">
        <v>20000</v>
      </c>
      <c r="F358" s="32">
        <v>20</v>
      </c>
    </row>
    <row r="359" spans="1:6" ht="47.25" x14ac:dyDescent="0.25">
      <c r="A359" s="30"/>
      <c r="B359" s="33" t="s">
        <v>316</v>
      </c>
      <c r="C359" s="26"/>
      <c r="D359" s="26">
        <v>1</v>
      </c>
      <c r="E359" s="26">
        <v>30000</v>
      </c>
      <c r="F359" s="32">
        <v>30</v>
      </c>
    </row>
    <row r="360" spans="1:6" ht="31.5" x14ac:dyDescent="0.25">
      <c r="A360" s="30"/>
      <c r="B360" s="33" t="s">
        <v>341</v>
      </c>
      <c r="C360" s="26"/>
      <c r="D360" s="26"/>
      <c r="E360" s="51">
        <v>900000</v>
      </c>
      <c r="F360" s="32">
        <v>900</v>
      </c>
    </row>
    <row r="361" spans="1:6" ht="15.75" x14ac:dyDescent="0.25">
      <c r="A361" s="44">
        <v>38</v>
      </c>
      <c r="B361" s="2" t="s">
        <v>303</v>
      </c>
      <c r="C361" s="42"/>
      <c r="D361" s="42">
        <v>1</v>
      </c>
      <c r="E361" s="42">
        <v>10</v>
      </c>
      <c r="F361" s="27">
        <v>10</v>
      </c>
    </row>
    <row r="362" spans="1:6" ht="31.5" x14ac:dyDescent="0.25">
      <c r="A362" s="44">
        <v>39</v>
      </c>
      <c r="B362" s="2" t="s">
        <v>304</v>
      </c>
      <c r="C362" s="42"/>
      <c r="D362" s="42">
        <v>1</v>
      </c>
      <c r="E362" s="42">
        <v>58.1</v>
      </c>
      <c r="F362" s="27">
        <v>58.1</v>
      </c>
    </row>
    <row r="363" spans="1:6" ht="31.5" x14ac:dyDescent="0.25">
      <c r="A363" s="44"/>
      <c r="B363" s="2" t="s">
        <v>345</v>
      </c>
      <c r="C363" s="42"/>
      <c r="D363" s="42">
        <v>1</v>
      </c>
      <c r="E363" s="42">
        <v>120</v>
      </c>
      <c r="F363" s="27">
        <v>120</v>
      </c>
    </row>
    <row r="364" spans="1:6" ht="15.75" x14ac:dyDescent="0.25">
      <c r="A364" s="44">
        <v>40</v>
      </c>
      <c r="B364" s="2" t="s">
        <v>305</v>
      </c>
      <c r="C364" s="42"/>
      <c r="D364" s="42">
        <v>1</v>
      </c>
      <c r="E364" s="42">
        <v>11.5</v>
      </c>
      <c r="F364" s="27">
        <v>11.5</v>
      </c>
    </row>
    <row r="365" spans="1:6" ht="15.75" x14ac:dyDescent="0.25">
      <c r="A365" s="44"/>
      <c r="B365" s="2" t="s">
        <v>307</v>
      </c>
      <c r="C365" s="42"/>
      <c r="D365" s="42"/>
      <c r="E365" s="42">
        <v>103.9</v>
      </c>
      <c r="F365" s="27">
        <v>103.9</v>
      </c>
    </row>
    <row r="366" spans="1:6" ht="15.75" x14ac:dyDescent="0.25">
      <c r="A366" s="44"/>
      <c r="B366" s="45" t="s">
        <v>346</v>
      </c>
      <c r="C366" s="42"/>
      <c r="D366" s="42">
        <v>20</v>
      </c>
      <c r="E366" s="42">
        <v>25</v>
      </c>
      <c r="F366" s="27">
        <v>500</v>
      </c>
    </row>
    <row r="367" spans="1:6" ht="15.75" x14ac:dyDescent="0.25">
      <c r="A367" s="44">
        <v>43</v>
      </c>
      <c r="B367" s="2" t="s">
        <v>325</v>
      </c>
      <c r="C367" s="42"/>
      <c r="D367" s="42">
        <v>10</v>
      </c>
      <c r="E367" s="42">
        <v>500</v>
      </c>
      <c r="F367" s="27">
        <f t="shared" ref="F367:F368" si="8">D367*E367/1000</f>
        <v>5</v>
      </c>
    </row>
    <row r="368" spans="1:6" ht="15.75" x14ac:dyDescent="0.25">
      <c r="A368" s="44">
        <v>44</v>
      </c>
      <c r="B368" s="2" t="s">
        <v>326</v>
      </c>
      <c r="C368" s="42"/>
      <c r="D368" s="42">
        <v>25</v>
      </c>
      <c r="E368" s="42">
        <v>2500</v>
      </c>
      <c r="F368" s="27">
        <f t="shared" si="8"/>
        <v>62.5</v>
      </c>
    </row>
    <row r="369" spans="1:6" s="22" customFormat="1" ht="15.75" x14ac:dyDescent="0.25">
      <c r="A369" s="44"/>
      <c r="B369" s="1" t="s">
        <v>211</v>
      </c>
      <c r="C369" s="44"/>
      <c r="D369" s="44"/>
      <c r="E369" s="44"/>
      <c r="F369" s="44">
        <f>SUM(F313:F365)</f>
        <v>2330.5644000000002</v>
      </c>
    </row>
    <row r="371" spans="1:6" ht="15.75" x14ac:dyDescent="0.25">
      <c r="A371" s="17" t="s">
        <v>177</v>
      </c>
      <c r="B371" s="19"/>
      <c r="C371" s="19"/>
      <c r="D371" s="19"/>
      <c r="E371" s="19"/>
      <c r="F371" s="19">
        <f>F369</f>
        <v>2330.5644000000002</v>
      </c>
    </row>
    <row r="372" spans="1:6" ht="15.75" x14ac:dyDescent="0.25">
      <c r="A372" s="3"/>
    </row>
    <row r="373" spans="1:6" ht="15.75" x14ac:dyDescent="0.25">
      <c r="A373" s="3"/>
    </row>
    <row r="374" spans="1:6" ht="15.75" x14ac:dyDescent="0.25">
      <c r="A374" s="17" t="s">
        <v>201</v>
      </c>
      <c r="B374" s="19"/>
      <c r="C374" s="19"/>
      <c r="D374" s="19"/>
      <c r="E374" s="19"/>
      <c r="F374" s="25">
        <f>F371+E305+F265+E197+D160+F107+G94+F77+F37</f>
        <v>29503.844475999998</v>
      </c>
    </row>
    <row r="375" spans="1:6" ht="72" customHeight="1" x14ac:dyDescent="0.25">
      <c r="A375" s="76" t="s">
        <v>178</v>
      </c>
      <c r="B375" s="76"/>
      <c r="C375" s="76"/>
      <c r="D375" s="76"/>
      <c r="E375" s="76"/>
      <c r="F375" s="76"/>
    </row>
    <row r="377" spans="1:6" ht="15.75" x14ac:dyDescent="0.25">
      <c r="A377" s="3" t="s">
        <v>179</v>
      </c>
    </row>
    <row r="378" spans="1:6" ht="15.75" x14ac:dyDescent="0.25">
      <c r="A378" s="3" t="s">
        <v>180</v>
      </c>
    </row>
    <row r="379" spans="1:6" x14ac:dyDescent="0.25">
      <c r="A379" s="11" t="s">
        <v>181</v>
      </c>
    </row>
    <row r="380" spans="1:6" ht="15.75" x14ac:dyDescent="0.25">
      <c r="A380" s="3" t="s">
        <v>182</v>
      </c>
    </row>
    <row r="381" spans="1:6" ht="15.75" x14ac:dyDescent="0.25">
      <c r="A381" s="3" t="s">
        <v>183</v>
      </c>
    </row>
    <row r="382" spans="1:6" ht="15.75" x14ac:dyDescent="0.25">
      <c r="A382" s="3" t="s">
        <v>184</v>
      </c>
    </row>
    <row r="383" spans="1:6" x14ac:dyDescent="0.25">
      <c r="A383" s="11" t="s">
        <v>185</v>
      </c>
    </row>
    <row r="384" spans="1:6" x14ac:dyDescent="0.25">
      <c r="A384" s="11"/>
    </row>
    <row r="385" spans="1:1" x14ac:dyDescent="0.25">
      <c r="A385" s="11"/>
    </row>
    <row r="386" spans="1:1" ht="15.75" x14ac:dyDescent="0.25">
      <c r="A386" s="3" t="s">
        <v>186</v>
      </c>
    </row>
  </sheetData>
  <mergeCells count="78">
    <mergeCell ref="A375:F375"/>
    <mergeCell ref="A255:A256"/>
    <mergeCell ref="A263:F263"/>
    <mergeCell ref="A267:F267"/>
    <mergeCell ref="A268:F268"/>
    <mergeCell ref="A307:E307"/>
    <mergeCell ref="A311:A312"/>
    <mergeCell ref="A239:G239"/>
    <mergeCell ref="A149:A150"/>
    <mergeCell ref="A155:A156"/>
    <mergeCell ref="A162:F162"/>
    <mergeCell ref="A166:A167"/>
    <mergeCell ref="A170:A171"/>
    <mergeCell ref="A199:F199"/>
    <mergeCell ref="A200:F200"/>
    <mergeCell ref="A228:G228"/>
    <mergeCell ref="A229:G229"/>
    <mergeCell ref="A230:G230"/>
    <mergeCell ref="A237:G237"/>
    <mergeCell ref="A146:A147"/>
    <mergeCell ref="B89:B90"/>
    <mergeCell ref="C89:C90"/>
    <mergeCell ref="D89:D90"/>
    <mergeCell ref="E89:E90"/>
    <mergeCell ref="A96:F96"/>
    <mergeCell ref="A111:F111"/>
    <mergeCell ref="B112:F112"/>
    <mergeCell ref="A122:G122"/>
    <mergeCell ref="A123:G123"/>
    <mergeCell ref="A127:A128"/>
    <mergeCell ref="A132:A133"/>
    <mergeCell ref="G81:G82"/>
    <mergeCell ref="A65:A66"/>
    <mergeCell ref="B70:B71"/>
    <mergeCell ref="C70:C71"/>
    <mergeCell ref="D70:D71"/>
    <mergeCell ref="E70:E71"/>
    <mergeCell ref="A79:F79"/>
    <mergeCell ref="B81:B82"/>
    <mergeCell ref="C81:C82"/>
    <mergeCell ref="D81:D82"/>
    <mergeCell ref="E81:E82"/>
    <mergeCell ref="F81:F82"/>
    <mergeCell ref="G50:G51"/>
    <mergeCell ref="B62:B63"/>
    <mergeCell ref="C62:C63"/>
    <mergeCell ref="D62:D63"/>
    <mergeCell ref="E62:E63"/>
    <mergeCell ref="F62:F63"/>
    <mergeCell ref="A40:F40"/>
    <mergeCell ref="A42:F43"/>
    <mergeCell ref="A47:F47"/>
    <mergeCell ref="B50:B51"/>
    <mergeCell ref="C50:C51"/>
    <mergeCell ref="D50:D51"/>
    <mergeCell ref="E50:E51"/>
    <mergeCell ref="F50:F51"/>
    <mergeCell ref="A39:F39"/>
    <mergeCell ref="G4:G5"/>
    <mergeCell ref="A15:A16"/>
    <mergeCell ref="B15:B16"/>
    <mergeCell ref="C15:C16"/>
    <mergeCell ref="D15:D16"/>
    <mergeCell ref="E15:E16"/>
    <mergeCell ref="F15:F16"/>
    <mergeCell ref="B29:B30"/>
    <mergeCell ref="C29:C30"/>
    <mergeCell ref="D29:D30"/>
    <mergeCell ref="E29:E30"/>
    <mergeCell ref="F29:F30"/>
    <mergeCell ref="B1:F1"/>
    <mergeCell ref="B2:F2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4"/>
  <sheetViews>
    <sheetView tabSelected="1" topLeftCell="A381" zoomScaleNormal="100" workbookViewId="0">
      <selection activeCell="E375" sqref="E375"/>
    </sheetView>
  </sheetViews>
  <sheetFormatPr defaultRowHeight="15" x14ac:dyDescent="0.25"/>
  <cols>
    <col min="1" max="1" width="7" style="23" customWidth="1"/>
    <col min="2" max="2" width="35.5703125" style="23" customWidth="1"/>
    <col min="3" max="3" width="29.5703125" style="23" customWidth="1"/>
    <col min="4" max="4" width="11.28515625" style="23" bestFit="1" customWidth="1"/>
    <col min="5" max="5" width="19.28515625" style="23" customWidth="1"/>
    <col min="6" max="6" width="23.42578125" style="23" customWidth="1"/>
    <col min="7" max="7" width="10.140625" bestFit="1" customWidth="1"/>
  </cols>
  <sheetData>
    <row r="1" spans="1:7" ht="60" customHeight="1" x14ac:dyDescent="0.25">
      <c r="B1" s="67" t="s">
        <v>221</v>
      </c>
      <c r="C1" s="67"/>
      <c r="D1" s="67"/>
      <c r="E1" s="67"/>
      <c r="F1" s="67"/>
    </row>
    <row r="2" spans="1:7" ht="15.75" x14ac:dyDescent="0.25">
      <c r="B2" s="68" t="s">
        <v>8</v>
      </c>
      <c r="C2" s="68"/>
      <c r="D2" s="68"/>
      <c r="E2" s="68"/>
      <c r="F2" s="68"/>
    </row>
    <row r="4" spans="1:7" ht="89.25" customHeight="1" x14ac:dyDescent="0.25">
      <c r="A4" s="69" t="s">
        <v>7</v>
      </c>
      <c r="B4" s="71" t="s">
        <v>2</v>
      </c>
      <c r="C4" s="71" t="s">
        <v>9</v>
      </c>
      <c r="D4" s="71" t="s">
        <v>10</v>
      </c>
      <c r="E4" s="71" t="s">
        <v>11</v>
      </c>
      <c r="F4" s="71" t="s">
        <v>12</v>
      </c>
      <c r="G4" s="71" t="s">
        <v>13</v>
      </c>
    </row>
    <row r="5" spans="1:7" x14ac:dyDescent="0.25">
      <c r="A5" s="70"/>
      <c r="B5" s="71"/>
      <c r="C5" s="71"/>
      <c r="D5" s="71"/>
      <c r="E5" s="71"/>
      <c r="F5" s="71"/>
      <c r="G5" s="71"/>
    </row>
    <row r="6" spans="1:7" ht="15.75" x14ac:dyDescent="0.25">
      <c r="A6" s="54">
        <v>1</v>
      </c>
      <c r="B6" s="54">
        <v>2</v>
      </c>
      <c r="C6" s="54">
        <v>3</v>
      </c>
      <c r="D6" s="54">
        <v>4</v>
      </c>
      <c r="E6" s="54">
        <v>5</v>
      </c>
      <c r="F6" s="54">
        <v>6</v>
      </c>
      <c r="G6" s="54">
        <v>7</v>
      </c>
    </row>
    <row r="7" spans="1:7" ht="31.5" x14ac:dyDescent="0.25">
      <c r="A7" s="54">
        <v>1</v>
      </c>
      <c r="B7" s="2" t="s">
        <v>14</v>
      </c>
      <c r="C7" s="54" t="s">
        <v>203</v>
      </c>
      <c r="D7" s="54">
        <v>8</v>
      </c>
      <c r="E7" s="54">
        <v>10</v>
      </c>
      <c r="F7" s="54">
        <v>3</v>
      </c>
      <c r="G7" s="35">
        <f>D7*E7*F7*100/1000</f>
        <v>24</v>
      </c>
    </row>
    <row r="8" spans="1:7" ht="31.5" x14ac:dyDescent="0.25">
      <c r="A8" s="54">
        <v>2</v>
      </c>
      <c r="B8" s="2" t="s">
        <v>15</v>
      </c>
      <c r="C8" s="54" t="s">
        <v>203</v>
      </c>
      <c r="D8" s="54">
        <v>8</v>
      </c>
      <c r="E8" s="54">
        <v>10</v>
      </c>
      <c r="F8" s="54">
        <v>3</v>
      </c>
      <c r="G8" s="35">
        <f>D8*E8*F8*100/1000</f>
        <v>24</v>
      </c>
    </row>
    <row r="9" spans="1:7" ht="31.5" x14ac:dyDescent="0.25">
      <c r="A9" s="54"/>
      <c r="B9" s="2" t="s">
        <v>15</v>
      </c>
      <c r="C9" s="54" t="s">
        <v>328</v>
      </c>
      <c r="D9" s="54">
        <v>1</v>
      </c>
      <c r="E9" s="54">
        <v>1</v>
      </c>
      <c r="F9" s="54">
        <v>10</v>
      </c>
      <c r="G9" s="35">
        <v>3</v>
      </c>
    </row>
    <row r="10" spans="1:7" ht="15.75" x14ac:dyDescent="0.25">
      <c r="A10" s="54">
        <v>3</v>
      </c>
      <c r="B10" s="2" t="s">
        <v>212</v>
      </c>
      <c r="C10" s="54"/>
      <c r="D10" s="54"/>
      <c r="E10" s="54"/>
      <c r="F10" s="54"/>
      <c r="G10" s="35">
        <v>1.2</v>
      </c>
    </row>
    <row r="11" spans="1:7" ht="15.75" x14ac:dyDescent="0.25">
      <c r="A11" s="56"/>
      <c r="B11" s="1" t="s">
        <v>16</v>
      </c>
      <c r="C11" s="56"/>
      <c r="D11" s="56"/>
      <c r="E11" s="56"/>
      <c r="F11" s="56"/>
      <c r="G11" s="41">
        <f>SUM(G7:G10)</f>
        <v>52.2</v>
      </c>
    </row>
    <row r="13" spans="1:7" ht="15.75" x14ac:dyDescent="0.25">
      <c r="B13" s="3" t="s">
        <v>17</v>
      </c>
    </row>
    <row r="15" spans="1:7" ht="141" customHeight="1" x14ac:dyDescent="0.25">
      <c r="A15" s="72" t="s">
        <v>0</v>
      </c>
      <c r="B15" s="74" t="s">
        <v>18</v>
      </c>
      <c r="C15" s="74" t="s">
        <v>19</v>
      </c>
      <c r="D15" s="74" t="s">
        <v>20</v>
      </c>
      <c r="E15" s="74" t="s">
        <v>21</v>
      </c>
      <c r="F15" s="74" t="s">
        <v>22</v>
      </c>
    </row>
    <row r="16" spans="1:7" ht="15.75" customHeight="1" x14ac:dyDescent="0.25">
      <c r="A16" s="73"/>
      <c r="B16" s="74"/>
      <c r="C16" s="74"/>
      <c r="D16" s="74"/>
      <c r="E16" s="74"/>
      <c r="F16" s="74"/>
    </row>
    <row r="17" spans="1:7" ht="15.75" x14ac:dyDescent="0.25">
      <c r="A17" s="54">
        <v>1</v>
      </c>
      <c r="B17" s="54">
        <v>2</v>
      </c>
      <c r="C17" s="54">
        <v>3</v>
      </c>
      <c r="D17" s="54">
        <v>4</v>
      </c>
      <c r="E17" s="54">
        <v>5</v>
      </c>
      <c r="F17" s="54">
        <v>6</v>
      </c>
    </row>
    <row r="18" spans="1:7" ht="15.75" x14ac:dyDescent="0.25">
      <c r="A18" s="54">
        <v>1</v>
      </c>
      <c r="B18" s="54" t="s">
        <v>204</v>
      </c>
      <c r="C18" s="54">
        <v>23</v>
      </c>
      <c r="D18" s="54">
        <v>3</v>
      </c>
      <c r="E18" s="54">
        <v>0</v>
      </c>
      <c r="F18" s="54">
        <v>138</v>
      </c>
    </row>
    <row r="19" spans="1:7" ht="15.75" x14ac:dyDescent="0.25">
      <c r="A19" s="54">
        <v>2</v>
      </c>
      <c r="B19" s="54" t="s">
        <v>332</v>
      </c>
      <c r="C19" s="54">
        <v>10</v>
      </c>
      <c r="D19" s="54">
        <v>2</v>
      </c>
      <c r="E19" s="54">
        <v>0</v>
      </c>
      <c r="F19" s="54">
        <v>40</v>
      </c>
    </row>
    <row r="20" spans="1:7" ht="15.75" x14ac:dyDescent="0.25">
      <c r="A20" s="54">
        <v>3</v>
      </c>
      <c r="B20" s="54" t="s">
        <v>196</v>
      </c>
      <c r="C20" s="54">
        <v>2.5</v>
      </c>
      <c r="D20" s="54">
        <v>8</v>
      </c>
      <c r="E20" s="54">
        <v>0</v>
      </c>
      <c r="F20" s="54">
        <f t="shared" ref="F20" si="0">(D20+E20)*C20*2</f>
        <v>40</v>
      </c>
    </row>
    <row r="21" spans="1:7" ht="15.75" x14ac:dyDescent="0.25">
      <c r="A21" s="57"/>
      <c r="B21" s="57" t="s">
        <v>359</v>
      </c>
      <c r="C21" s="57">
        <v>1.8</v>
      </c>
      <c r="D21" s="57">
        <v>5</v>
      </c>
      <c r="E21" s="57">
        <v>0</v>
      </c>
      <c r="F21" s="57">
        <v>18</v>
      </c>
    </row>
    <row r="22" spans="1:7" ht="15.75" x14ac:dyDescent="0.25">
      <c r="A22" s="54">
        <v>4</v>
      </c>
      <c r="B22" s="54" t="s">
        <v>340</v>
      </c>
      <c r="C22" s="54">
        <v>4.5</v>
      </c>
      <c r="D22" s="54">
        <v>4</v>
      </c>
      <c r="E22" s="54">
        <v>0</v>
      </c>
      <c r="F22" s="54">
        <v>36</v>
      </c>
    </row>
    <row r="23" spans="1:7" ht="15.75" x14ac:dyDescent="0.25">
      <c r="A23" s="54">
        <v>5</v>
      </c>
      <c r="B23" s="54" t="s">
        <v>340</v>
      </c>
      <c r="C23" s="54">
        <v>120</v>
      </c>
      <c r="D23" s="54">
        <v>1</v>
      </c>
      <c r="E23" s="54">
        <v>1</v>
      </c>
      <c r="F23" s="54">
        <v>120</v>
      </c>
    </row>
    <row r="24" spans="1:7" ht="15.75" x14ac:dyDescent="0.25">
      <c r="A24" s="54">
        <v>6</v>
      </c>
      <c r="B24" s="54" t="s">
        <v>196</v>
      </c>
      <c r="C24" s="54">
        <v>40</v>
      </c>
      <c r="D24" s="54">
        <v>1</v>
      </c>
      <c r="E24" s="54">
        <v>0</v>
      </c>
      <c r="F24" s="54">
        <v>40</v>
      </c>
    </row>
    <row r="25" spans="1:7" ht="15.75" x14ac:dyDescent="0.25">
      <c r="A25" s="54"/>
      <c r="B25" s="54" t="s">
        <v>219</v>
      </c>
      <c r="C25" s="54"/>
      <c r="D25" s="54"/>
      <c r="E25" s="54"/>
      <c r="F25" s="54"/>
    </row>
    <row r="26" spans="1:7" ht="15.75" x14ac:dyDescent="0.25">
      <c r="A26" s="56"/>
      <c r="B26" s="1" t="s">
        <v>16</v>
      </c>
      <c r="C26" s="56"/>
      <c r="D26" s="56"/>
      <c r="E26" s="56"/>
      <c r="F26" s="56">
        <f>SUM(F18:F25)</f>
        <v>432</v>
      </c>
      <c r="G26">
        <v>110</v>
      </c>
    </row>
    <row r="28" spans="1:7" ht="15.75" x14ac:dyDescent="0.25">
      <c r="B28" s="4" t="s">
        <v>23</v>
      </c>
    </row>
    <row r="30" spans="1:7" ht="46.5" customHeight="1" x14ac:dyDescent="0.25">
      <c r="A30" s="54"/>
      <c r="B30" s="74" t="s">
        <v>2</v>
      </c>
      <c r="C30" s="74" t="s">
        <v>24</v>
      </c>
      <c r="D30" s="74" t="s">
        <v>25</v>
      </c>
      <c r="E30" s="74" t="s">
        <v>26</v>
      </c>
      <c r="F30" s="74" t="s">
        <v>27</v>
      </c>
    </row>
    <row r="31" spans="1:7" ht="15.75" x14ac:dyDescent="0.25">
      <c r="A31" s="54" t="s">
        <v>1</v>
      </c>
      <c r="B31" s="74"/>
      <c r="C31" s="74"/>
      <c r="D31" s="74"/>
      <c r="E31" s="74"/>
      <c r="F31" s="74"/>
    </row>
    <row r="32" spans="1:7" ht="15.75" x14ac:dyDescent="0.25">
      <c r="A32" s="54">
        <v>1</v>
      </c>
      <c r="B32" s="54">
        <v>2</v>
      </c>
      <c r="C32" s="54">
        <v>3</v>
      </c>
      <c r="D32" s="54">
        <v>4</v>
      </c>
      <c r="E32" s="54">
        <v>5</v>
      </c>
      <c r="F32" s="54">
        <v>6</v>
      </c>
    </row>
    <row r="33" spans="1:6" ht="47.25" x14ac:dyDescent="0.25">
      <c r="A33" s="54">
        <v>1</v>
      </c>
      <c r="B33" s="2" t="s">
        <v>28</v>
      </c>
      <c r="C33" s="54"/>
      <c r="D33" s="54"/>
      <c r="E33" s="54"/>
      <c r="F33" s="54"/>
    </row>
    <row r="34" spans="1:6" ht="15.75" x14ac:dyDescent="0.25">
      <c r="A34" s="54">
        <v>2</v>
      </c>
      <c r="B34" s="2" t="s">
        <v>29</v>
      </c>
      <c r="C34" s="54"/>
      <c r="D34" s="54"/>
      <c r="E34" s="54"/>
      <c r="F34" s="54"/>
    </row>
    <row r="35" spans="1:6" ht="31.5" x14ac:dyDescent="0.25">
      <c r="A35" s="54">
        <v>3</v>
      </c>
      <c r="B35" s="2" t="s">
        <v>202</v>
      </c>
      <c r="C35" s="54"/>
      <c r="D35" s="54"/>
      <c r="E35" s="54"/>
      <c r="F35" s="54">
        <f>C35*D35*E35</f>
        <v>0</v>
      </c>
    </row>
    <row r="36" spans="1:6" ht="15.75" x14ac:dyDescent="0.25">
      <c r="A36" s="56"/>
      <c r="B36" s="1" t="s">
        <v>16</v>
      </c>
      <c r="C36" s="56"/>
      <c r="D36" s="56"/>
      <c r="E36" s="56"/>
      <c r="F36" s="56"/>
    </row>
    <row r="38" spans="1:6" ht="15.75" x14ac:dyDescent="0.25">
      <c r="A38" s="19"/>
      <c r="B38" s="17" t="s">
        <v>30</v>
      </c>
      <c r="C38" s="19"/>
      <c r="D38" s="19"/>
      <c r="E38" s="19"/>
      <c r="F38" s="19">
        <f>F36+F26+G11</f>
        <v>484.2</v>
      </c>
    </row>
    <row r="40" spans="1:6" ht="15" hidden="1" customHeight="1" x14ac:dyDescent="0.25">
      <c r="A40" s="68" t="s">
        <v>31</v>
      </c>
      <c r="B40" s="68"/>
      <c r="C40" s="68"/>
      <c r="D40" s="68"/>
      <c r="E40" s="68"/>
      <c r="F40" s="68"/>
    </row>
    <row r="41" spans="1:6" ht="15" hidden="1" customHeight="1" x14ac:dyDescent="0.25">
      <c r="A41" s="75" t="s">
        <v>32</v>
      </c>
      <c r="B41" s="75"/>
      <c r="C41" s="75"/>
      <c r="D41" s="75"/>
      <c r="E41" s="75"/>
      <c r="F41" s="75"/>
    </row>
    <row r="42" spans="1:6" ht="15.75" hidden="1" x14ac:dyDescent="0.25">
      <c r="B42" s="3" t="s">
        <v>33</v>
      </c>
    </row>
    <row r="43" spans="1:6" hidden="1" x14ac:dyDescent="0.25">
      <c r="A43" s="76" t="s">
        <v>34</v>
      </c>
      <c r="B43" s="76"/>
      <c r="C43" s="76"/>
      <c r="D43" s="76"/>
      <c r="E43" s="76"/>
      <c r="F43" s="76"/>
    </row>
    <row r="44" spans="1:6" ht="15.75" hidden="1" customHeight="1" x14ac:dyDescent="0.25">
      <c r="A44" s="76"/>
      <c r="B44" s="76"/>
      <c r="C44" s="76"/>
      <c r="D44" s="76"/>
      <c r="E44" s="76"/>
      <c r="F44" s="76"/>
    </row>
    <row r="45" spans="1:6" ht="15.75" hidden="1" x14ac:dyDescent="0.25">
      <c r="B45" s="3" t="s">
        <v>35</v>
      </c>
    </row>
    <row r="46" spans="1:6" hidden="1" x14ac:dyDescent="0.25"/>
    <row r="48" spans="1:6" ht="15" customHeight="1" x14ac:dyDescent="0.25">
      <c r="A48" s="68" t="s">
        <v>36</v>
      </c>
      <c r="B48" s="68"/>
      <c r="C48" s="68"/>
      <c r="D48" s="68"/>
      <c r="E48" s="68"/>
      <c r="F48" s="68"/>
    </row>
    <row r="51" spans="1:7" ht="62.25" customHeight="1" x14ac:dyDescent="0.25">
      <c r="A51" s="54" t="s">
        <v>0</v>
      </c>
      <c r="B51" s="74" t="s">
        <v>2</v>
      </c>
      <c r="C51" s="74" t="s">
        <v>37</v>
      </c>
      <c r="D51" s="74" t="s">
        <v>38</v>
      </c>
      <c r="E51" s="74" t="s">
        <v>39</v>
      </c>
      <c r="F51" s="74" t="s">
        <v>40</v>
      </c>
      <c r="G51" s="74" t="s">
        <v>41</v>
      </c>
    </row>
    <row r="52" spans="1:7" ht="15.75" x14ac:dyDescent="0.25">
      <c r="A52" s="54" t="s">
        <v>1</v>
      </c>
      <c r="B52" s="74"/>
      <c r="C52" s="74"/>
      <c r="D52" s="74"/>
      <c r="E52" s="74"/>
      <c r="F52" s="74"/>
      <c r="G52" s="74"/>
    </row>
    <row r="53" spans="1:7" ht="15.75" x14ac:dyDescent="0.25">
      <c r="A53" s="54">
        <v>1</v>
      </c>
      <c r="B53" s="54">
        <v>2</v>
      </c>
      <c r="C53" s="54">
        <v>3</v>
      </c>
      <c r="D53" s="54">
        <v>4</v>
      </c>
      <c r="E53" s="54">
        <v>5</v>
      </c>
      <c r="F53" s="54">
        <v>6</v>
      </c>
      <c r="G53" s="54">
        <v>7</v>
      </c>
    </row>
    <row r="54" spans="1:7" ht="15.75" x14ac:dyDescent="0.25">
      <c r="A54" s="54">
        <v>1</v>
      </c>
      <c r="B54" s="2" t="s">
        <v>42</v>
      </c>
      <c r="C54" s="5" t="s">
        <v>43</v>
      </c>
      <c r="D54" s="54"/>
      <c r="E54" s="54"/>
      <c r="F54" s="54"/>
      <c r="G54" s="13">
        <f>D54*E54*F54</f>
        <v>0</v>
      </c>
    </row>
    <row r="55" spans="1:7" ht="47.25" x14ac:dyDescent="0.25">
      <c r="A55" s="54">
        <v>2</v>
      </c>
      <c r="B55" s="2" t="s">
        <v>44</v>
      </c>
      <c r="C55" s="54" t="s">
        <v>45</v>
      </c>
      <c r="D55" s="54"/>
      <c r="E55" s="54"/>
      <c r="F55" s="54"/>
      <c r="G55" s="13">
        <f t="shared" ref="G55:G58" si="1">D55*E55*F55</f>
        <v>0</v>
      </c>
    </row>
    <row r="56" spans="1:7" ht="31.5" x14ac:dyDescent="0.25">
      <c r="A56" s="54">
        <v>3</v>
      </c>
      <c r="B56" s="2" t="s">
        <v>46</v>
      </c>
      <c r="C56" s="54" t="s">
        <v>47</v>
      </c>
      <c r="D56" s="54"/>
      <c r="E56" s="54"/>
      <c r="F56" s="54"/>
      <c r="G56" s="13">
        <f t="shared" si="1"/>
        <v>0</v>
      </c>
    </row>
    <row r="57" spans="1:7" ht="15.75" x14ac:dyDescent="0.25">
      <c r="A57" s="54">
        <v>4</v>
      </c>
      <c r="B57" s="2" t="s">
        <v>48</v>
      </c>
      <c r="C57" s="5" t="s">
        <v>49</v>
      </c>
      <c r="D57" s="54"/>
      <c r="E57" s="54"/>
      <c r="F57" s="54"/>
      <c r="G57" s="13">
        <f t="shared" si="1"/>
        <v>0</v>
      </c>
    </row>
    <row r="58" spans="1:7" ht="15.75" x14ac:dyDescent="0.25">
      <c r="A58" s="54">
        <v>5</v>
      </c>
      <c r="B58" s="2" t="s">
        <v>50</v>
      </c>
      <c r="C58" s="54" t="s">
        <v>51</v>
      </c>
      <c r="D58" s="54"/>
      <c r="E58" s="54"/>
      <c r="F58" s="54"/>
      <c r="G58" s="13">
        <f t="shared" si="1"/>
        <v>0</v>
      </c>
    </row>
    <row r="59" spans="1:7" ht="15.75" x14ac:dyDescent="0.25">
      <c r="A59" s="54"/>
      <c r="B59" s="2" t="s">
        <v>308</v>
      </c>
      <c r="C59" s="54"/>
      <c r="D59" s="54"/>
      <c r="E59" s="54"/>
      <c r="F59" s="54"/>
      <c r="G59" s="13"/>
    </row>
    <row r="60" spans="1:7" ht="15.75" x14ac:dyDescent="0.25">
      <c r="A60" s="56"/>
      <c r="B60" s="1" t="s">
        <v>16</v>
      </c>
      <c r="C60" s="56"/>
      <c r="D60" s="12"/>
      <c r="E60" s="12"/>
      <c r="F60" s="12"/>
      <c r="G60" s="12">
        <f>SUM(G54:G58)</f>
        <v>0</v>
      </c>
    </row>
    <row r="63" spans="1:7" ht="62.25" hidden="1" customHeight="1" x14ac:dyDescent="0.25">
      <c r="A63" s="54" t="s">
        <v>0</v>
      </c>
      <c r="B63" s="74" t="s">
        <v>2</v>
      </c>
      <c r="C63" s="74" t="s">
        <v>52</v>
      </c>
      <c r="D63" s="74" t="s">
        <v>53</v>
      </c>
      <c r="E63" s="74" t="s">
        <v>54</v>
      </c>
      <c r="F63" s="74" t="s">
        <v>27</v>
      </c>
    </row>
    <row r="64" spans="1:7" ht="15.75" hidden="1" x14ac:dyDescent="0.25">
      <c r="A64" s="54" t="s">
        <v>1</v>
      </c>
      <c r="B64" s="74"/>
      <c r="C64" s="74"/>
      <c r="D64" s="74"/>
      <c r="E64" s="74"/>
      <c r="F64" s="74"/>
    </row>
    <row r="65" spans="1:6" ht="15.75" hidden="1" x14ac:dyDescent="0.25">
      <c r="A65" s="54">
        <v>1</v>
      </c>
      <c r="B65" s="54">
        <v>2</v>
      </c>
      <c r="C65" s="54">
        <v>3</v>
      </c>
      <c r="D65" s="54">
        <v>4</v>
      </c>
      <c r="E65" s="54">
        <v>5</v>
      </c>
      <c r="F65" s="54">
        <v>6</v>
      </c>
    </row>
    <row r="66" spans="1:6" ht="28.5" hidden="1" x14ac:dyDescent="0.25">
      <c r="A66" s="77">
        <v>1</v>
      </c>
      <c r="B66" s="6" t="s">
        <v>55</v>
      </c>
      <c r="C66" s="14"/>
      <c r="D66" s="14"/>
      <c r="E66" s="14"/>
      <c r="F66" s="56">
        <f>C66*D66</f>
        <v>0</v>
      </c>
    </row>
    <row r="67" spans="1:6" ht="15.75" hidden="1" x14ac:dyDescent="0.25">
      <c r="A67" s="77"/>
      <c r="B67" s="2" t="s">
        <v>5</v>
      </c>
      <c r="C67" s="54" t="s">
        <v>6</v>
      </c>
      <c r="D67" s="54" t="s">
        <v>6</v>
      </c>
      <c r="E67" s="54" t="s">
        <v>6</v>
      </c>
      <c r="F67" s="54" t="s">
        <v>6</v>
      </c>
    </row>
    <row r="68" spans="1:6" ht="15.75" hidden="1" x14ac:dyDescent="0.25">
      <c r="A68" s="54">
        <v>1.1000000000000001</v>
      </c>
      <c r="B68" s="2"/>
      <c r="C68" s="54"/>
      <c r="D68" s="54"/>
      <c r="E68" s="54"/>
      <c r="F68" s="54"/>
    </row>
    <row r="69" spans="1:6" hidden="1" x14ac:dyDescent="0.25"/>
    <row r="70" spans="1:6" hidden="1" x14ac:dyDescent="0.25"/>
    <row r="71" spans="1:6" ht="62.25" hidden="1" customHeight="1" x14ac:dyDescent="0.25">
      <c r="A71" s="54" t="s">
        <v>0</v>
      </c>
      <c r="B71" s="74" t="s">
        <v>2</v>
      </c>
      <c r="C71" s="74" t="s">
        <v>37</v>
      </c>
      <c r="D71" s="74" t="s">
        <v>56</v>
      </c>
      <c r="E71" s="74" t="s">
        <v>4</v>
      </c>
    </row>
    <row r="72" spans="1:6" ht="15.75" hidden="1" x14ac:dyDescent="0.25">
      <c r="A72" s="54" t="s">
        <v>1</v>
      </c>
      <c r="B72" s="74"/>
      <c r="C72" s="74"/>
      <c r="D72" s="74"/>
      <c r="E72" s="74"/>
    </row>
    <row r="73" spans="1:6" ht="15.75" hidden="1" x14ac:dyDescent="0.25">
      <c r="A73" s="54">
        <v>1</v>
      </c>
      <c r="B73" s="54">
        <v>2</v>
      </c>
      <c r="C73" s="54">
        <v>3</v>
      </c>
      <c r="D73" s="54">
        <v>4</v>
      </c>
      <c r="E73" s="54">
        <v>5</v>
      </c>
    </row>
    <row r="74" spans="1:6" ht="15.75" hidden="1" x14ac:dyDescent="0.25">
      <c r="A74" s="54"/>
      <c r="B74" s="2"/>
      <c r="C74" s="54"/>
      <c r="D74" s="54"/>
      <c r="E74" s="54"/>
    </row>
    <row r="75" spans="1:6" ht="15.75" hidden="1" x14ac:dyDescent="0.25">
      <c r="A75" s="54"/>
      <c r="B75" s="2"/>
      <c r="C75" s="54"/>
      <c r="D75" s="54"/>
      <c r="E75" s="54"/>
    </row>
    <row r="76" spans="1:6" ht="15.75" hidden="1" x14ac:dyDescent="0.25">
      <c r="A76" s="56"/>
      <c r="B76" s="1" t="s">
        <v>16</v>
      </c>
      <c r="C76" s="56"/>
      <c r="D76" s="56"/>
      <c r="E76" s="56"/>
    </row>
    <row r="78" spans="1:6" ht="15.75" x14ac:dyDescent="0.25">
      <c r="B78" s="17" t="s">
        <v>57</v>
      </c>
      <c r="F78" s="15">
        <f>E76+F66+G60</f>
        <v>0</v>
      </c>
    </row>
    <row r="79" spans="1:6" ht="15.75" x14ac:dyDescent="0.25">
      <c r="B79" s="3"/>
    </row>
    <row r="80" spans="1:6" ht="15" customHeight="1" x14ac:dyDescent="0.25">
      <c r="A80" s="68" t="s">
        <v>58</v>
      </c>
      <c r="B80" s="68"/>
      <c r="C80" s="68"/>
      <c r="D80" s="68"/>
      <c r="E80" s="68"/>
      <c r="F80" s="68"/>
    </row>
    <row r="82" spans="1:7" ht="62.25" customHeight="1" x14ac:dyDescent="0.25">
      <c r="A82" s="54" t="s">
        <v>0</v>
      </c>
      <c r="B82" s="74" t="s">
        <v>2</v>
      </c>
      <c r="C82" s="74" t="s">
        <v>9</v>
      </c>
      <c r="D82" s="74" t="s">
        <v>59</v>
      </c>
      <c r="E82" s="74" t="s">
        <v>60</v>
      </c>
      <c r="F82" s="74" t="s">
        <v>19</v>
      </c>
      <c r="G82" s="74" t="s">
        <v>61</v>
      </c>
    </row>
    <row r="83" spans="1:7" ht="15.75" x14ac:dyDescent="0.25">
      <c r="A83" s="54" t="s">
        <v>1</v>
      </c>
      <c r="B83" s="74"/>
      <c r="C83" s="74"/>
      <c r="D83" s="74"/>
      <c r="E83" s="74"/>
      <c r="F83" s="74"/>
      <c r="G83" s="74"/>
    </row>
    <row r="84" spans="1:7" ht="15.75" x14ac:dyDescent="0.25">
      <c r="A84" s="54">
        <v>1</v>
      </c>
      <c r="B84" s="54">
        <v>2</v>
      </c>
      <c r="C84" s="54">
        <v>3</v>
      </c>
      <c r="D84" s="54">
        <v>4</v>
      </c>
      <c r="E84" s="54">
        <v>5</v>
      </c>
      <c r="F84" s="54">
        <v>6</v>
      </c>
      <c r="G84" s="54">
        <v>7</v>
      </c>
    </row>
    <row r="85" spans="1:7" ht="31.5" x14ac:dyDescent="0.25">
      <c r="A85" s="54">
        <v>1</v>
      </c>
      <c r="B85" s="2" t="s">
        <v>62</v>
      </c>
      <c r="C85" s="54" t="s">
        <v>203</v>
      </c>
      <c r="D85" s="54"/>
      <c r="E85" s="54"/>
      <c r="F85" s="54"/>
      <c r="G85" s="54"/>
    </row>
    <row r="86" spans="1:7" ht="47.25" x14ac:dyDescent="0.25">
      <c r="A86" s="54">
        <v>2</v>
      </c>
      <c r="B86" s="2" t="s">
        <v>63</v>
      </c>
      <c r="C86" s="54" t="s">
        <v>203</v>
      </c>
      <c r="D86" s="54"/>
      <c r="E86" s="54"/>
      <c r="F86" s="54"/>
      <c r="G86" s="54"/>
    </row>
    <row r="87" spans="1:7" ht="47.25" x14ac:dyDescent="0.25">
      <c r="A87" s="54"/>
      <c r="B87" s="2" t="s">
        <v>63</v>
      </c>
      <c r="C87" s="54" t="s">
        <v>328</v>
      </c>
      <c r="D87" s="54"/>
      <c r="E87" s="54"/>
      <c r="F87" s="54"/>
      <c r="G87" s="54"/>
    </row>
    <row r="88" spans="1:7" ht="15.75" x14ac:dyDescent="0.25">
      <c r="A88" s="56"/>
      <c r="B88" s="1" t="s">
        <v>16</v>
      </c>
      <c r="C88" s="56"/>
      <c r="D88" s="56"/>
      <c r="E88" s="56"/>
      <c r="F88" s="56"/>
      <c r="G88" s="56">
        <f>SUM(G85:G87)</f>
        <v>0</v>
      </c>
    </row>
    <row r="90" spans="1:7" ht="62.25" customHeight="1" x14ac:dyDescent="0.25">
      <c r="A90" s="54" t="s">
        <v>0</v>
      </c>
      <c r="B90" s="74" t="s">
        <v>2</v>
      </c>
      <c r="C90" s="74" t="s">
        <v>64</v>
      </c>
      <c r="D90" s="74" t="s">
        <v>56</v>
      </c>
      <c r="E90" s="74" t="s">
        <v>65</v>
      </c>
    </row>
    <row r="91" spans="1:7" ht="15.75" x14ac:dyDescent="0.25">
      <c r="A91" s="54" t="s">
        <v>1</v>
      </c>
      <c r="B91" s="74"/>
      <c r="C91" s="74"/>
      <c r="D91" s="74"/>
      <c r="E91" s="74"/>
    </row>
    <row r="92" spans="1:7" ht="15.75" x14ac:dyDescent="0.25">
      <c r="A92" s="54">
        <v>1</v>
      </c>
      <c r="B92" s="54">
        <v>2</v>
      </c>
      <c r="C92" s="54">
        <v>3</v>
      </c>
      <c r="D92" s="54">
        <v>4</v>
      </c>
      <c r="E92" s="54">
        <v>5</v>
      </c>
    </row>
    <row r="93" spans="1:7" ht="15.75" x14ac:dyDescent="0.25">
      <c r="A93" s="54">
        <v>1</v>
      </c>
      <c r="B93" s="2" t="s">
        <v>218</v>
      </c>
      <c r="C93" s="54"/>
      <c r="D93" s="54"/>
      <c r="E93" s="54"/>
    </row>
    <row r="95" spans="1:7" ht="15.75" x14ac:dyDescent="0.25">
      <c r="A95" s="19"/>
      <c r="B95" s="17" t="s">
        <v>66</v>
      </c>
      <c r="C95" s="19"/>
      <c r="D95" s="19"/>
      <c r="E95" s="19"/>
      <c r="F95" s="19"/>
      <c r="G95" s="20">
        <f>E93+G88</f>
        <v>0</v>
      </c>
    </row>
    <row r="97" spans="1:6" ht="15" customHeight="1" x14ac:dyDescent="0.25">
      <c r="A97" s="68" t="s">
        <v>67</v>
      </c>
      <c r="B97" s="68"/>
      <c r="C97" s="68"/>
      <c r="D97" s="68"/>
      <c r="E97" s="68"/>
      <c r="F97" s="68"/>
    </row>
    <row r="98" spans="1:6" ht="15.75" x14ac:dyDescent="0.25">
      <c r="B98" s="55"/>
    </row>
    <row r="99" spans="1:6" ht="63" x14ac:dyDescent="0.25">
      <c r="A99" s="54" t="s">
        <v>7</v>
      </c>
      <c r="B99" s="54" t="s">
        <v>68</v>
      </c>
      <c r="C99" s="54" t="s">
        <v>37</v>
      </c>
      <c r="D99" s="54" t="s">
        <v>69</v>
      </c>
      <c r="E99" s="54" t="s">
        <v>70</v>
      </c>
      <c r="F99" s="54" t="s">
        <v>71</v>
      </c>
    </row>
    <row r="100" spans="1:6" ht="15.75" x14ac:dyDescent="0.25">
      <c r="A100" s="54">
        <v>1</v>
      </c>
      <c r="B100" s="54">
        <v>2</v>
      </c>
      <c r="C100" s="54">
        <v>3</v>
      </c>
      <c r="D100" s="54">
        <v>4</v>
      </c>
      <c r="E100" s="54">
        <v>5</v>
      </c>
      <c r="F100" s="54">
        <v>6</v>
      </c>
    </row>
    <row r="101" spans="1:6" ht="31.5" x14ac:dyDescent="0.25">
      <c r="A101" s="54">
        <v>1</v>
      </c>
      <c r="B101" s="2" t="s">
        <v>72</v>
      </c>
      <c r="C101" s="2"/>
      <c r="D101" s="24"/>
      <c r="E101" s="24"/>
      <c r="F101" s="13">
        <f>D101*E101/1000</f>
        <v>0</v>
      </c>
    </row>
    <row r="102" spans="1:6" ht="31.5" x14ac:dyDescent="0.25">
      <c r="A102" s="54">
        <v>2</v>
      </c>
      <c r="B102" s="2" t="s">
        <v>74</v>
      </c>
      <c r="C102" s="2"/>
      <c r="D102" s="24"/>
      <c r="E102" s="24"/>
      <c r="F102" s="13"/>
    </row>
    <row r="103" spans="1:6" ht="15.75" x14ac:dyDescent="0.25">
      <c r="A103" s="54">
        <v>3</v>
      </c>
      <c r="B103" s="2" t="s">
        <v>76</v>
      </c>
      <c r="C103" s="2"/>
      <c r="D103" s="24"/>
      <c r="E103" s="24"/>
      <c r="F103" s="13"/>
    </row>
    <row r="104" spans="1:6" ht="15.75" x14ac:dyDescent="0.25">
      <c r="A104" s="54">
        <v>4</v>
      </c>
      <c r="B104" s="54"/>
      <c r="C104" s="54"/>
      <c r="D104" s="54"/>
      <c r="E104" s="54"/>
      <c r="F104" s="13"/>
    </row>
    <row r="105" spans="1:6" ht="15.75" x14ac:dyDescent="0.25">
      <c r="A105" s="56"/>
      <c r="B105" s="1" t="s">
        <v>16</v>
      </c>
      <c r="C105" s="56"/>
      <c r="D105" s="56"/>
      <c r="E105" s="56"/>
      <c r="F105" s="12">
        <f>SUM(F101:F104)</f>
        <v>0</v>
      </c>
    </row>
    <row r="108" spans="1:6" ht="15.75" x14ac:dyDescent="0.25">
      <c r="A108" s="17" t="s">
        <v>78</v>
      </c>
      <c r="B108" s="19"/>
      <c r="C108" s="19"/>
      <c r="D108" s="19"/>
      <c r="E108" s="19"/>
      <c r="F108" s="15">
        <f>F105</f>
        <v>0</v>
      </c>
    </row>
    <row r="109" spans="1:6" ht="15.75" x14ac:dyDescent="0.25">
      <c r="A109" s="3"/>
    </row>
    <row r="110" spans="1:6" ht="15.75" x14ac:dyDescent="0.25">
      <c r="A110" s="3" t="s">
        <v>79</v>
      </c>
    </row>
    <row r="112" spans="1:6" ht="15" hidden="1" customHeight="1" x14ac:dyDescent="0.25">
      <c r="A112" s="68" t="s">
        <v>80</v>
      </c>
      <c r="B112" s="68"/>
      <c r="C112" s="68"/>
      <c r="D112" s="68"/>
      <c r="E112" s="68"/>
      <c r="F112" s="68"/>
    </row>
    <row r="113" spans="1:7" ht="15.75" hidden="1" x14ac:dyDescent="0.25">
      <c r="B113" s="75" t="s">
        <v>81</v>
      </c>
      <c r="C113" s="75"/>
      <c r="D113" s="75"/>
      <c r="E113" s="75"/>
      <c r="F113" s="75"/>
    </row>
    <row r="114" spans="1:7" hidden="1" x14ac:dyDescent="0.25"/>
    <row r="115" spans="1:7" ht="94.5" hidden="1" x14ac:dyDescent="0.25">
      <c r="A115" s="54" t="s">
        <v>7</v>
      </c>
      <c r="B115" s="54" t="s">
        <v>2</v>
      </c>
      <c r="C115" s="54" t="s">
        <v>82</v>
      </c>
      <c r="D115" s="54" t="s">
        <v>83</v>
      </c>
      <c r="E115" s="54" t="s">
        <v>84</v>
      </c>
      <c r="F115" s="54" t="s">
        <v>85</v>
      </c>
      <c r="G115" s="54" t="s">
        <v>86</v>
      </c>
    </row>
    <row r="116" spans="1:7" ht="15.75" hidden="1" x14ac:dyDescent="0.25">
      <c r="A116" s="54">
        <v>1</v>
      </c>
      <c r="B116" s="54">
        <v>2</v>
      </c>
      <c r="C116" s="54">
        <v>3</v>
      </c>
      <c r="D116" s="54">
        <v>4</v>
      </c>
      <c r="E116" s="54">
        <v>5</v>
      </c>
      <c r="F116" s="54">
        <v>6</v>
      </c>
      <c r="G116" s="54">
        <v>7</v>
      </c>
    </row>
    <row r="117" spans="1:7" ht="31.5" hidden="1" x14ac:dyDescent="0.25">
      <c r="A117" s="56">
        <v>1</v>
      </c>
      <c r="B117" s="1" t="s">
        <v>87</v>
      </c>
      <c r="C117" s="56"/>
      <c r="D117" s="56"/>
      <c r="E117" s="56"/>
      <c r="F117" s="56"/>
      <c r="G117" s="56"/>
    </row>
    <row r="118" spans="1:7" ht="15.75" hidden="1" x14ac:dyDescent="0.25">
      <c r="A118" s="54"/>
      <c r="B118" s="2" t="s">
        <v>5</v>
      </c>
      <c r="C118" s="54" t="s">
        <v>6</v>
      </c>
      <c r="D118" s="54" t="s">
        <v>6</v>
      </c>
      <c r="E118" s="54" t="s">
        <v>6</v>
      </c>
      <c r="F118" s="54" t="s">
        <v>6</v>
      </c>
      <c r="G118" s="54" t="s">
        <v>6</v>
      </c>
    </row>
    <row r="119" spans="1:7" ht="15.75" hidden="1" x14ac:dyDescent="0.25">
      <c r="A119" s="54"/>
      <c r="B119" s="2"/>
      <c r="C119" s="54"/>
      <c r="D119" s="54"/>
      <c r="E119" s="54"/>
      <c r="F119" s="54"/>
      <c r="G119" s="54"/>
    </row>
    <row r="120" spans="1:7" hidden="1" x14ac:dyDescent="0.25"/>
    <row r="121" spans="1:7" ht="15.75" hidden="1" x14ac:dyDescent="0.25">
      <c r="A121" s="3" t="s">
        <v>88</v>
      </c>
    </row>
    <row r="122" spans="1:7" hidden="1" x14ac:dyDescent="0.25">
      <c r="A122" s="7"/>
    </row>
    <row r="123" spans="1:7" ht="15" customHeight="1" x14ac:dyDescent="0.25">
      <c r="A123" s="68" t="s">
        <v>89</v>
      </c>
      <c r="B123" s="68"/>
      <c r="C123" s="68"/>
      <c r="D123" s="68"/>
      <c r="E123" s="68"/>
      <c r="F123" s="68"/>
      <c r="G123" s="68"/>
    </row>
    <row r="124" spans="1:7" ht="15" customHeight="1" x14ac:dyDescent="0.25">
      <c r="A124" s="75" t="s">
        <v>90</v>
      </c>
      <c r="B124" s="75"/>
      <c r="C124" s="75"/>
      <c r="D124" s="75"/>
      <c r="E124" s="75"/>
      <c r="F124" s="75"/>
      <c r="G124" s="75"/>
    </row>
    <row r="126" spans="1:7" ht="141.75" x14ac:dyDescent="0.25">
      <c r="A126" s="54" t="s">
        <v>7</v>
      </c>
      <c r="B126" s="54" t="s">
        <v>2</v>
      </c>
      <c r="C126" s="54" t="s">
        <v>37</v>
      </c>
      <c r="D126" s="54" t="s">
        <v>91</v>
      </c>
    </row>
    <row r="127" spans="1:7" ht="15.75" x14ac:dyDescent="0.25">
      <c r="A127" s="54">
        <v>1</v>
      </c>
      <c r="B127" s="54">
        <v>2</v>
      </c>
      <c r="C127" s="54">
        <v>3</v>
      </c>
      <c r="D127" s="54">
        <v>4</v>
      </c>
    </row>
    <row r="128" spans="1:7" ht="47.25" x14ac:dyDescent="0.25">
      <c r="A128" s="77">
        <v>1</v>
      </c>
      <c r="B128" s="1" t="s">
        <v>92</v>
      </c>
      <c r="C128" s="56"/>
      <c r="D128" s="12">
        <f>D130+D131+D132</f>
        <v>3006</v>
      </c>
    </row>
    <row r="129" spans="1:4" ht="15.75" x14ac:dyDescent="0.25">
      <c r="A129" s="77"/>
      <c r="B129" s="2" t="s">
        <v>93</v>
      </c>
      <c r="C129" s="54" t="s">
        <v>6</v>
      </c>
      <c r="D129" s="13" t="s">
        <v>6</v>
      </c>
    </row>
    <row r="130" spans="1:4" ht="15.75" x14ac:dyDescent="0.25">
      <c r="A130" s="54">
        <v>1.1000000000000001</v>
      </c>
      <c r="B130" s="2" t="s">
        <v>188</v>
      </c>
      <c r="C130" s="54" t="s">
        <v>189</v>
      </c>
      <c r="D130" s="13"/>
    </row>
    <row r="131" spans="1:4" ht="31.5" x14ac:dyDescent="0.25">
      <c r="A131" s="54">
        <v>1.2</v>
      </c>
      <c r="B131" s="2" t="s">
        <v>353</v>
      </c>
      <c r="C131" s="54" t="s">
        <v>189</v>
      </c>
      <c r="D131" s="59">
        <v>3000</v>
      </c>
    </row>
    <row r="132" spans="1:4" ht="15.75" x14ac:dyDescent="0.25">
      <c r="A132" s="54">
        <v>1.3</v>
      </c>
      <c r="B132" s="45" t="s">
        <v>334</v>
      </c>
      <c r="C132" s="46" t="s">
        <v>189</v>
      </c>
      <c r="D132" s="38">
        <v>6</v>
      </c>
    </row>
    <row r="133" spans="1:4" ht="47.25" x14ac:dyDescent="0.25">
      <c r="A133" s="77">
        <v>2</v>
      </c>
      <c r="B133" s="1" t="s">
        <v>94</v>
      </c>
      <c r="C133" s="56"/>
      <c r="D133" s="12">
        <f>SUM(D135:D143)</f>
        <v>5070</v>
      </c>
    </row>
    <row r="134" spans="1:4" ht="15.75" x14ac:dyDescent="0.25">
      <c r="A134" s="77"/>
      <c r="B134" s="2" t="s">
        <v>93</v>
      </c>
      <c r="C134" s="54" t="s">
        <v>6</v>
      </c>
      <c r="D134" s="13" t="s">
        <v>6</v>
      </c>
    </row>
    <row r="135" spans="1:4" ht="15.75" x14ac:dyDescent="0.25">
      <c r="A135" s="54">
        <v>2.1</v>
      </c>
      <c r="B135" s="2" t="s">
        <v>225</v>
      </c>
      <c r="C135" s="54" t="s">
        <v>223</v>
      </c>
      <c r="D135" s="38">
        <v>600</v>
      </c>
    </row>
    <row r="136" spans="1:4" ht="15.75" x14ac:dyDescent="0.25">
      <c r="A136" s="54">
        <v>2.2000000000000002</v>
      </c>
      <c r="B136" s="2" t="s">
        <v>309</v>
      </c>
      <c r="C136" s="54" t="s">
        <v>223</v>
      </c>
      <c r="D136" s="38">
        <v>4000</v>
      </c>
    </row>
    <row r="137" spans="1:4" ht="15.75" x14ac:dyDescent="0.25">
      <c r="A137" s="54">
        <v>2.2999999999999998</v>
      </c>
      <c r="B137" s="2" t="s">
        <v>256</v>
      </c>
      <c r="C137" s="54" t="s">
        <v>223</v>
      </c>
      <c r="D137" s="13">
        <v>0</v>
      </c>
    </row>
    <row r="138" spans="1:4" ht="15.75" x14ac:dyDescent="0.25">
      <c r="A138" s="54"/>
      <c r="B138" s="45" t="s">
        <v>347</v>
      </c>
      <c r="C138" s="54"/>
      <c r="D138" s="13">
        <v>0</v>
      </c>
    </row>
    <row r="139" spans="1:4" ht="15.75" x14ac:dyDescent="0.25">
      <c r="A139" s="54">
        <v>2.4</v>
      </c>
      <c r="B139" s="2" t="s">
        <v>226</v>
      </c>
      <c r="C139" s="54" t="s">
        <v>223</v>
      </c>
      <c r="D139" s="13">
        <v>120</v>
      </c>
    </row>
    <row r="140" spans="1:4" ht="31.5" x14ac:dyDescent="0.25">
      <c r="A140" s="54">
        <v>2.5</v>
      </c>
      <c r="B140" s="2" t="s">
        <v>224</v>
      </c>
      <c r="C140" s="54" t="s">
        <v>223</v>
      </c>
      <c r="D140" s="13">
        <v>200</v>
      </c>
    </row>
    <row r="141" spans="1:4" ht="15.75" x14ac:dyDescent="0.25">
      <c r="A141" s="54">
        <v>2.6</v>
      </c>
      <c r="B141" s="45" t="s">
        <v>230</v>
      </c>
      <c r="C141" s="46" t="s">
        <v>223</v>
      </c>
      <c r="D141" s="59">
        <v>50</v>
      </c>
    </row>
    <row r="142" spans="1:4" ht="15.75" x14ac:dyDescent="0.25">
      <c r="A142" s="54">
        <v>2.7</v>
      </c>
      <c r="B142" s="45" t="s">
        <v>358</v>
      </c>
      <c r="C142" s="46"/>
      <c r="D142" s="59">
        <v>100</v>
      </c>
    </row>
    <row r="143" spans="1:4" ht="15.75" x14ac:dyDescent="0.25">
      <c r="A143" s="54">
        <v>2.8</v>
      </c>
      <c r="B143" s="45" t="s">
        <v>333</v>
      </c>
      <c r="C143" s="46" t="s">
        <v>245</v>
      </c>
      <c r="D143" s="36">
        <v>0</v>
      </c>
    </row>
    <row r="144" spans="1:4" ht="15.75" x14ac:dyDescent="0.25">
      <c r="A144" s="56"/>
      <c r="B144" s="1" t="s">
        <v>16</v>
      </c>
      <c r="C144" s="56"/>
      <c r="D144" s="12">
        <f>D128+D133</f>
        <v>8076</v>
      </c>
    </row>
    <row r="146" spans="1:4" ht="47.25" x14ac:dyDescent="0.25">
      <c r="A146" s="54" t="s">
        <v>7</v>
      </c>
      <c r="B146" s="54" t="s">
        <v>2</v>
      </c>
      <c r="C146" s="54" t="s">
        <v>95</v>
      </c>
      <c r="D146" s="54" t="s">
        <v>96</v>
      </c>
    </row>
    <row r="147" spans="1:4" ht="15.75" x14ac:dyDescent="0.25">
      <c r="A147" s="54">
        <v>1</v>
      </c>
      <c r="B147" s="54">
        <v>2</v>
      </c>
      <c r="C147" s="54">
        <v>3</v>
      </c>
      <c r="D147" s="54">
        <v>4</v>
      </c>
    </row>
    <row r="148" spans="1:4" ht="63" x14ac:dyDescent="0.25">
      <c r="A148" s="77">
        <v>1</v>
      </c>
      <c r="B148" s="1" t="s">
        <v>97</v>
      </c>
      <c r="C148" s="56"/>
      <c r="D148" s="12"/>
    </row>
    <row r="149" spans="1:4" ht="15.75" x14ac:dyDescent="0.25">
      <c r="A149" s="77"/>
      <c r="B149" s="2" t="s">
        <v>5</v>
      </c>
      <c r="C149" s="54" t="s">
        <v>6</v>
      </c>
      <c r="D149" s="13" t="s">
        <v>6</v>
      </c>
    </row>
    <row r="150" spans="1:4" ht="15.75" x14ac:dyDescent="0.25">
      <c r="A150" s="54">
        <v>1.1000000000000001</v>
      </c>
      <c r="B150" s="2" t="s">
        <v>318</v>
      </c>
      <c r="C150" s="54"/>
      <c r="D150" s="13">
        <v>50</v>
      </c>
    </row>
    <row r="151" spans="1:4" ht="72" customHeight="1" x14ac:dyDescent="0.25">
      <c r="A151" s="77">
        <v>2</v>
      </c>
      <c r="B151" s="1" t="s">
        <v>98</v>
      </c>
      <c r="C151" s="56"/>
      <c r="D151" s="12">
        <f>D153+D155+D156+D154</f>
        <v>144</v>
      </c>
    </row>
    <row r="152" spans="1:4" ht="15.75" x14ac:dyDescent="0.25">
      <c r="A152" s="77"/>
      <c r="B152" s="2" t="s">
        <v>5</v>
      </c>
      <c r="C152" s="54" t="s">
        <v>6</v>
      </c>
      <c r="D152" s="13" t="s">
        <v>6</v>
      </c>
    </row>
    <row r="153" spans="1:4" ht="15.75" x14ac:dyDescent="0.25">
      <c r="A153" s="54">
        <v>2.1</v>
      </c>
      <c r="B153" s="45" t="s">
        <v>190</v>
      </c>
      <c r="C153" s="46">
        <v>1</v>
      </c>
      <c r="D153" s="38">
        <v>45</v>
      </c>
    </row>
    <row r="154" spans="1:4" ht="15.75" x14ac:dyDescent="0.25">
      <c r="A154" s="54">
        <v>2.2000000000000002</v>
      </c>
      <c r="B154" s="2" t="s">
        <v>214</v>
      </c>
      <c r="C154" s="54"/>
      <c r="D154" s="13"/>
    </row>
    <row r="155" spans="1:4" ht="33.75" customHeight="1" x14ac:dyDescent="0.25">
      <c r="A155" s="54">
        <v>2.2999999999999998</v>
      </c>
      <c r="B155" s="2" t="s">
        <v>222</v>
      </c>
      <c r="C155" s="54">
        <v>3</v>
      </c>
      <c r="D155" s="13">
        <v>99</v>
      </c>
    </row>
    <row r="156" spans="1:4" ht="15.75" x14ac:dyDescent="0.25">
      <c r="A156" s="54">
        <v>2.4</v>
      </c>
      <c r="B156" s="2" t="s">
        <v>213</v>
      </c>
      <c r="C156" s="54"/>
      <c r="D156" s="13"/>
    </row>
    <row r="157" spans="1:4" ht="63" x14ac:dyDescent="0.25">
      <c r="A157" s="77">
        <v>3</v>
      </c>
      <c r="B157" s="1" t="s">
        <v>99</v>
      </c>
      <c r="C157" s="56"/>
      <c r="D157" s="12"/>
    </row>
    <row r="158" spans="1:4" ht="15.75" x14ac:dyDescent="0.25">
      <c r="A158" s="77"/>
      <c r="B158" s="2" t="s">
        <v>5</v>
      </c>
      <c r="C158" s="54" t="s">
        <v>6</v>
      </c>
      <c r="D158" s="13" t="s">
        <v>6</v>
      </c>
    </row>
    <row r="159" spans="1:4" ht="15.75" x14ac:dyDescent="0.25">
      <c r="A159" s="54">
        <v>3.1</v>
      </c>
      <c r="B159" s="2"/>
      <c r="C159" s="54"/>
      <c r="D159" s="13"/>
    </row>
    <row r="160" spans="1:4" ht="15.75" x14ac:dyDescent="0.25">
      <c r="A160" s="56"/>
      <c r="B160" s="1" t="s">
        <v>16</v>
      </c>
      <c r="C160" s="56"/>
      <c r="D160" s="12">
        <f>D157+D151+D148</f>
        <v>144</v>
      </c>
    </row>
    <row r="162" spans="1:6" ht="15.75" x14ac:dyDescent="0.25">
      <c r="A162" s="16" t="s">
        <v>100</v>
      </c>
      <c r="B162" s="18"/>
      <c r="C162" s="18"/>
      <c r="D162" s="15">
        <f>D160+D144+D150</f>
        <v>8270</v>
      </c>
    </row>
    <row r="164" spans="1:6" ht="15" customHeight="1" x14ac:dyDescent="0.25">
      <c r="A164" s="68" t="s">
        <v>101</v>
      </c>
      <c r="B164" s="68"/>
      <c r="C164" s="68"/>
      <c r="D164" s="68"/>
      <c r="E164" s="68"/>
      <c r="F164" s="68"/>
    </row>
    <row r="166" spans="1:6" ht="47.25" x14ac:dyDescent="0.25">
      <c r="A166" s="54" t="s">
        <v>7</v>
      </c>
      <c r="B166" s="54" t="s">
        <v>2</v>
      </c>
      <c r="C166" s="54" t="s">
        <v>95</v>
      </c>
      <c r="D166" s="54" t="s">
        <v>96</v>
      </c>
    </row>
    <row r="167" spans="1:6" ht="15.75" x14ac:dyDescent="0.25">
      <c r="A167" s="54">
        <v>1</v>
      </c>
      <c r="B167" s="54">
        <v>2</v>
      </c>
      <c r="C167" s="54">
        <v>3</v>
      </c>
      <c r="D167" s="54">
        <v>4</v>
      </c>
    </row>
    <row r="168" spans="1:6" ht="47.25" x14ac:dyDescent="0.25">
      <c r="A168" s="77">
        <v>1</v>
      </c>
      <c r="B168" s="1" t="s">
        <v>102</v>
      </c>
      <c r="C168" s="12">
        <f>C170+C171</f>
        <v>1</v>
      </c>
      <c r="D168" s="12">
        <f>D170+D171</f>
        <v>63.2</v>
      </c>
    </row>
    <row r="169" spans="1:6" ht="15.75" x14ac:dyDescent="0.25">
      <c r="A169" s="77"/>
      <c r="B169" s="2" t="s">
        <v>5</v>
      </c>
      <c r="C169" s="13" t="s">
        <v>6</v>
      </c>
      <c r="D169" s="13" t="s">
        <v>6</v>
      </c>
    </row>
    <row r="170" spans="1:6" ht="15.75" x14ac:dyDescent="0.25">
      <c r="A170" s="54">
        <v>1.1000000000000001</v>
      </c>
      <c r="B170" s="2" t="s">
        <v>220</v>
      </c>
      <c r="C170" s="13">
        <v>1</v>
      </c>
      <c r="D170" s="13">
        <v>63.2</v>
      </c>
    </row>
    <row r="171" spans="1:6" ht="15.75" x14ac:dyDescent="0.25">
      <c r="A171" s="54">
        <v>1.2</v>
      </c>
      <c r="B171" s="2"/>
      <c r="C171" s="13"/>
      <c r="D171" s="13"/>
    </row>
    <row r="172" spans="1:6" ht="63" x14ac:dyDescent="0.25">
      <c r="A172" s="77">
        <v>2</v>
      </c>
      <c r="B172" s="1" t="s">
        <v>103</v>
      </c>
      <c r="C172" s="12">
        <f>C174+C176</f>
        <v>3</v>
      </c>
      <c r="D172" s="12">
        <f>SUM(D174:D177)</f>
        <v>84.4</v>
      </c>
    </row>
    <row r="173" spans="1:6" ht="15.75" x14ac:dyDescent="0.25">
      <c r="A173" s="77"/>
      <c r="B173" s="2" t="s">
        <v>5</v>
      </c>
      <c r="C173" s="13" t="s">
        <v>6</v>
      </c>
      <c r="D173" s="13" t="s">
        <v>6</v>
      </c>
    </row>
    <row r="174" spans="1:6" ht="31.5" x14ac:dyDescent="0.25">
      <c r="A174" s="54">
        <v>2.1</v>
      </c>
      <c r="B174" s="2" t="s">
        <v>191</v>
      </c>
      <c r="C174" s="13">
        <v>1</v>
      </c>
      <c r="D174" s="13">
        <v>8</v>
      </c>
    </row>
    <row r="175" spans="1:6" ht="31.5" x14ac:dyDescent="0.25">
      <c r="A175" s="54">
        <v>2.1</v>
      </c>
      <c r="B175" s="2" t="s">
        <v>216</v>
      </c>
      <c r="C175" s="13">
        <v>1</v>
      </c>
      <c r="D175" s="13"/>
    </row>
    <row r="176" spans="1:6" ht="31.5" x14ac:dyDescent="0.25">
      <c r="A176" s="54">
        <v>2.2000000000000002</v>
      </c>
      <c r="B176" s="2" t="s">
        <v>192</v>
      </c>
      <c r="C176" s="13">
        <v>2</v>
      </c>
      <c r="D176" s="13">
        <v>76.400000000000006</v>
      </c>
    </row>
    <row r="177" spans="1:5" ht="31.5" x14ac:dyDescent="0.25">
      <c r="A177" s="54">
        <v>2.2000000000000002</v>
      </c>
      <c r="B177" s="2" t="s">
        <v>217</v>
      </c>
      <c r="C177" s="13">
        <v>2</v>
      </c>
      <c r="D177" s="13"/>
    </row>
    <row r="178" spans="1:5" ht="63" x14ac:dyDescent="0.25">
      <c r="A178" s="56">
        <v>3</v>
      </c>
      <c r="B178" s="1" t="s">
        <v>104</v>
      </c>
      <c r="C178" s="12"/>
      <c r="D178" s="12"/>
    </row>
    <row r="179" spans="1:5" ht="31.5" x14ac:dyDescent="0.25">
      <c r="A179" s="56">
        <v>4</v>
      </c>
      <c r="B179" s="1" t="s">
        <v>187</v>
      </c>
      <c r="C179" s="12">
        <v>1</v>
      </c>
      <c r="D179" s="39">
        <v>100</v>
      </c>
    </row>
    <row r="180" spans="1:5" ht="31.5" x14ac:dyDescent="0.25">
      <c r="A180" s="56">
        <v>4</v>
      </c>
      <c r="B180" s="1" t="s">
        <v>215</v>
      </c>
      <c r="C180" s="12">
        <v>1</v>
      </c>
      <c r="D180" s="12"/>
    </row>
    <row r="181" spans="1:5" ht="15.75" x14ac:dyDescent="0.25">
      <c r="A181" s="56"/>
      <c r="B181" s="1" t="s">
        <v>16</v>
      </c>
      <c r="C181" s="12">
        <f>C179+C178+C172+C168</f>
        <v>5</v>
      </c>
      <c r="D181" s="12">
        <f>D179+D178+D172+D168+D180</f>
        <v>247.60000000000002</v>
      </c>
    </row>
    <row r="186" spans="1:5" ht="78.75" x14ac:dyDescent="0.25">
      <c r="A186" s="54" t="s">
        <v>7</v>
      </c>
      <c r="B186" s="54" t="s">
        <v>2</v>
      </c>
      <c r="C186" s="54" t="s">
        <v>105</v>
      </c>
      <c r="D186" s="54" t="s">
        <v>106</v>
      </c>
      <c r="E186" s="54" t="s">
        <v>65</v>
      </c>
    </row>
    <row r="187" spans="1:5" ht="15.75" x14ac:dyDescent="0.25">
      <c r="A187" s="54">
        <v>1</v>
      </c>
      <c r="B187" s="54">
        <v>2</v>
      </c>
      <c r="C187" s="54">
        <v>3</v>
      </c>
      <c r="D187" s="54">
        <v>4</v>
      </c>
      <c r="E187" s="54">
        <v>5</v>
      </c>
    </row>
    <row r="188" spans="1:5" ht="93" customHeight="1" x14ac:dyDescent="0.25">
      <c r="A188" s="54">
        <v>1</v>
      </c>
      <c r="B188" s="8" t="s">
        <v>107</v>
      </c>
      <c r="C188" s="56"/>
      <c r="D188" s="56"/>
      <c r="E188" s="56">
        <f>E189+E190</f>
        <v>0</v>
      </c>
    </row>
    <row r="189" spans="1:5" ht="22.5" customHeight="1" x14ac:dyDescent="0.25">
      <c r="A189" s="54">
        <v>1.1000000000000001</v>
      </c>
      <c r="B189" s="8" t="s">
        <v>194</v>
      </c>
      <c r="C189" s="54"/>
      <c r="D189" s="54">
        <v>0</v>
      </c>
      <c r="E189" s="54">
        <f>C189*D189</f>
        <v>0</v>
      </c>
    </row>
    <row r="190" spans="1:5" ht="20.25" customHeight="1" x14ac:dyDescent="0.25">
      <c r="A190" s="54">
        <v>1.1000000000000001</v>
      </c>
      <c r="B190" s="8" t="s">
        <v>193</v>
      </c>
      <c r="C190" s="54"/>
      <c r="D190" s="54"/>
      <c r="E190" s="54">
        <f>C190*D190</f>
        <v>0</v>
      </c>
    </row>
    <row r="191" spans="1:5" ht="25.5" x14ac:dyDescent="0.25">
      <c r="A191" s="54">
        <v>2</v>
      </c>
      <c r="B191" s="8" t="s">
        <v>108</v>
      </c>
      <c r="C191" s="54"/>
      <c r="D191" s="54"/>
      <c r="E191" s="54">
        <f t="shared" ref="E191:E194" si="2">C191*D191</f>
        <v>0</v>
      </c>
    </row>
    <row r="192" spans="1:5" ht="25.5" x14ac:dyDescent="0.25">
      <c r="A192" s="54">
        <v>3</v>
      </c>
      <c r="B192" s="8" t="s">
        <v>109</v>
      </c>
      <c r="C192" s="54"/>
      <c r="D192" s="54"/>
      <c r="E192" s="54">
        <f t="shared" si="2"/>
        <v>0</v>
      </c>
    </row>
    <row r="193" spans="1:7" ht="15.75" x14ac:dyDescent="0.25">
      <c r="A193" s="54">
        <v>4</v>
      </c>
      <c r="B193" s="8" t="s">
        <v>110</v>
      </c>
      <c r="C193" s="54"/>
      <c r="D193" s="54"/>
      <c r="E193" s="54">
        <f t="shared" si="2"/>
        <v>0</v>
      </c>
    </row>
    <row r="194" spans="1:7" ht="15.75" x14ac:dyDescent="0.25">
      <c r="A194" s="54">
        <v>5</v>
      </c>
      <c r="B194" s="8" t="s">
        <v>111</v>
      </c>
      <c r="C194" s="54"/>
      <c r="D194" s="54"/>
      <c r="E194" s="54">
        <f t="shared" si="2"/>
        <v>0</v>
      </c>
    </row>
    <row r="195" spans="1:7" ht="15.75" x14ac:dyDescent="0.25">
      <c r="A195" s="54">
        <v>6</v>
      </c>
      <c r="B195" s="8" t="s">
        <v>195</v>
      </c>
      <c r="C195" s="54">
        <v>1</v>
      </c>
      <c r="D195" s="54">
        <v>10</v>
      </c>
      <c r="E195" s="35">
        <v>20</v>
      </c>
    </row>
    <row r="196" spans="1:7" ht="15.75" x14ac:dyDescent="0.25">
      <c r="A196" s="54">
        <v>7</v>
      </c>
      <c r="B196" s="2" t="s">
        <v>319</v>
      </c>
      <c r="C196" s="54"/>
      <c r="D196" s="54">
        <v>10</v>
      </c>
      <c r="E196" s="35">
        <v>10</v>
      </c>
    </row>
    <row r="197" spans="1:7" ht="15.75" x14ac:dyDescent="0.25">
      <c r="A197" s="56"/>
      <c r="B197" s="1" t="s">
        <v>16</v>
      </c>
      <c r="C197" s="56"/>
      <c r="D197" s="56"/>
      <c r="E197" s="56">
        <f>SUM(E189:E196)</f>
        <v>30</v>
      </c>
    </row>
    <row r="199" spans="1:7" ht="15.75" x14ac:dyDescent="0.25">
      <c r="B199" s="17" t="s">
        <v>112</v>
      </c>
      <c r="C199" s="19"/>
      <c r="D199" s="19"/>
      <c r="E199" s="15">
        <f>E197+D181</f>
        <v>277.60000000000002</v>
      </c>
    </row>
    <row r="201" spans="1:7" ht="15" hidden="1" customHeight="1" x14ac:dyDescent="0.25">
      <c r="A201" s="68" t="s">
        <v>113</v>
      </c>
      <c r="B201" s="68"/>
      <c r="C201" s="68"/>
      <c r="D201" s="68"/>
      <c r="E201" s="68"/>
      <c r="F201" s="68"/>
    </row>
    <row r="202" spans="1:7" ht="15" hidden="1" customHeight="1" x14ac:dyDescent="0.25">
      <c r="A202" s="75" t="s">
        <v>114</v>
      </c>
      <c r="B202" s="75"/>
      <c r="C202" s="75"/>
      <c r="D202" s="75"/>
      <c r="E202" s="75"/>
      <c r="F202" s="75"/>
    </row>
    <row r="203" spans="1:7" hidden="1" x14ac:dyDescent="0.25"/>
    <row r="204" spans="1:7" ht="47.25" hidden="1" x14ac:dyDescent="0.25">
      <c r="A204" s="54" t="s">
        <v>7</v>
      </c>
      <c r="B204" s="54" t="s">
        <v>2</v>
      </c>
      <c r="C204" s="54" t="s">
        <v>115</v>
      </c>
      <c r="D204" s="54" t="s">
        <v>116</v>
      </c>
      <c r="E204" s="54" t="s">
        <v>117</v>
      </c>
    </row>
    <row r="205" spans="1:7" ht="15.75" hidden="1" x14ac:dyDescent="0.25">
      <c r="A205" s="54">
        <v>1</v>
      </c>
      <c r="B205" s="54">
        <v>2</v>
      </c>
      <c r="C205" s="54">
        <v>3</v>
      </c>
      <c r="D205" s="54">
        <v>4</v>
      </c>
      <c r="E205" s="54">
        <v>5</v>
      </c>
    </row>
    <row r="206" spans="1:7" ht="31.5" hidden="1" x14ac:dyDescent="0.25">
      <c r="A206" s="54">
        <v>1</v>
      </c>
      <c r="B206" s="2" t="s">
        <v>118</v>
      </c>
      <c r="C206" s="2"/>
      <c r="D206" s="2"/>
      <c r="E206" s="2"/>
    </row>
    <row r="207" spans="1:7" hidden="1" x14ac:dyDescent="0.25"/>
    <row r="208" spans="1:7" ht="114.75" hidden="1" x14ac:dyDescent="0.25">
      <c r="A208" s="54" t="s">
        <v>7</v>
      </c>
      <c r="B208" s="5" t="s">
        <v>2</v>
      </c>
      <c r="C208" s="5" t="s">
        <v>119</v>
      </c>
      <c r="D208" s="5" t="s">
        <v>120</v>
      </c>
      <c r="E208" s="5" t="s">
        <v>121</v>
      </c>
      <c r="F208" s="5" t="s">
        <v>122</v>
      </c>
      <c r="G208" s="5" t="s">
        <v>123</v>
      </c>
    </row>
    <row r="209" spans="1:7" ht="15.75" hidden="1" x14ac:dyDescent="0.25">
      <c r="A209" s="54">
        <v>1</v>
      </c>
      <c r="B209" s="54">
        <v>2</v>
      </c>
      <c r="C209" s="54">
        <v>3</v>
      </c>
      <c r="D209" s="54">
        <v>4</v>
      </c>
      <c r="E209" s="54">
        <v>5</v>
      </c>
      <c r="F209" s="54">
        <v>6</v>
      </c>
      <c r="G209" s="54">
        <v>7</v>
      </c>
    </row>
    <row r="210" spans="1:7" ht="38.25" hidden="1" x14ac:dyDescent="0.25">
      <c r="A210" s="54">
        <v>1</v>
      </c>
      <c r="B210" s="8" t="s">
        <v>124</v>
      </c>
      <c r="C210" s="2"/>
      <c r="D210" s="2"/>
      <c r="E210" s="2"/>
      <c r="F210" s="2"/>
      <c r="G210" s="2"/>
    </row>
    <row r="211" spans="1:7" hidden="1" x14ac:dyDescent="0.25"/>
    <row r="212" spans="1:7" ht="51" hidden="1" x14ac:dyDescent="0.25">
      <c r="A212" s="54" t="s">
        <v>7</v>
      </c>
      <c r="B212" s="5" t="s">
        <v>2</v>
      </c>
      <c r="C212" s="5" t="s">
        <v>125</v>
      </c>
      <c r="D212" s="5" t="s">
        <v>126</v>
      </c>
      <c r="E212" s="5" t="s">
        <v>127</v>
      </c>
    </row>
    <row r="213" spans="1:7" ht="15.75" hidden="1" x14ac:dyDescent="0.25">
      <c r="A213" s="54">
        <v>1</v>
      </c>
      <c r="B213" s="54">
        <v>2</v>
      </c>
      <c r="C213" s="54">
        <v>3</v>
      </c>
      <c r="D213" s="54">
        <v>4</v>
      </c>
      <c r="E213" s="54">
        <v>5</v>
      </c>
    </row>
    <row r="214" spans="1:7" ht="38.25" hidden="1" x14ac:dyDescent="0.25">
      <c r="A214" s="54">
        <v>1</v>
      </c>
      <c r="B214" s="8" t="s">
        <v>128</v>
      </c>
      <c r="C214" s="2"/>
      <c r="D214" s="2"/>
      <c r="E214" s="2"/>
    </row>
    <row r="215" spans="1:7" hidden="1" x14ac:dyDescent="0.25"/>
    <row r="216" spans="1:7" ht="127.5" hidden="1" x14ac:dyDescent="0.25">
      <c r="A216" s="54" t="s">
        <v>7</v>
      </c>
      <c r="B216" s="5" t="s">
        <v>2</v>
      </c>
      <c r="C216" s="5" t="s">
        <v>125</v>
      </c>
      <c r="D216" s="5" t="s">
        <v>129</v>
      </c>
      <c r="E216" s="5" t="s">
        <v>130</v>
      </c>
    </row>
    <row r="217" spans="1:7" ht="15.75" hidden="1" x14ac:dyDescent="0.25">
      <c r="A217" s="54">
        <v>1</v>
      </c>
      <c r="B217" s="54">
        <v>2</v>
      </c>
      <c r="C217" s="54">
        <v>3</v>
      </c>
      <c r="D217" s="54">
        <v>4</v>
      </c>
      <c r="E217" s="54">
        <v>5</v>
      </c>
    </row>
    <row r="218" spans="1:7" ht="25.5" hidden="1" x14ac:dyDescent="0.25">
      <c r="A218" s="54">
        <v>1</v>
      </c>
      <c r="B218" s="8" t="s">
        <v>131</v>
      </c>
      <c r="C218" s="2"/>
      <c r="D218" s="2"/>
      <c r="E218" s="2"/>
    </row>
    <row r="219" spans="1:7" hidden="1" x14ac:dyDescent="0.25"/>
    <row r="220" spans="1:7" ht="114.75" hidden="1" x14ac:dyDescent="0.25">
      <c r="A220" s="54" t="s">
        <v>7</v>
      </c>
      <c r="B220" s="5" t="s">
        <v>2</v>
      </c>
      <c r="C220" s="5" t="s">
        <v>125</v>
      </c>
      <c r="D220" s="5" t="s">
        <v>132</v>
      </c>
      <c r="E220" s="5" t="s">
        <v>133</v>
      </c>
    </row>
    <row r="221" spans="1:7" ht="15.75" hidden="1" x14ac:dyDescent="0.25">
      <c r="A221" s="54">
        <v>1</v>
      </c>
      <c r="B221" s="54">
        <v>2</v>
      </c>
      <c r="C221" s="54">
        <v>3</v>
      </c>
      <c r="D221" s="54">
        <v>4</v>
      </c>
      <c r="E221" s="54">
        <v>5</v>
      </c>
    </row>
    <row r="222" spans="1:7" ht="38.25" hidden="1" x14ac:dyDescent="0.25">
      <c r="A222" s="54">
        <v>1</v>
      </c>
      <c r="B222" s="8" t="s">
        <v>134</v>
      </c>
      <c r="C222" s="2"/>
      <c r="D222" s="2"/>
      <c r="E222" s="2"/>
    </row>
    <row r="223" spans="1:7" hidden="1" x14ac:dyDescent="0.25"/>
    <row r="224" spans="1:7" ht="102" hidden="1" x14ac:dyDescent="0.25">
      <c r="A224" s="54" t="s">
        <v>7</v>
      </c>
      <c r="B224" s="5" t="s">
        <v>2</v>
      </c>
      <c r="C224" s="5" t="s">
        <v>135</v>
      </c>
      <c r="D224" s="5" t="s">
        <v>136</v>
      </c>
      <c r="E224" s="5" t="s">
        <v>137</v>
      </c>
      <c r="F224" s="5" t="s">
        <v>138</v>
      </c>
      <c r="G224" s="5" t="s">
        <v>139</v>
      </c>
    </row>
    <row r="225" spans="1:7" ht="15.75" hidden="1" x14ac:dyDescent="0.25">
      <c r="A225" s="54">
        <v>1</v>
      </c>
      <c r="B225" s="54">
        <v>2</v>
      </c>
      <c r="C225" s="54">
        <v>3</v>
      </c>
      <c r="D225" s="54">
        <v>4</v>
      </c>
      <c r="E225" s="54">
        <v>5</v>
      </c>
      <c r="F225" s="54">
        <v>6</v>
      </c>
      <c r="G225" s="54">
        <v>7</v>
      </c>
    </row>
    <row r="226" spans="1:7" ht="15.75" hidden="1" x14ac:dyDescent="0.25">
      <c r="A226" s="54">
        <v>1</v>
      </c>
      <c r="B226" s="8" t="s">
        <v>140</v>
      </c>
      <c r="C226" s="2"/>
      <c r="D226" s="2"/>
      <c r="E226" s="2"/>
      <c r="F226" s="2"/>
      <c r="G226" s="2"/>
    </row>
    <row r="227" spans="1:7" hidden="1" x14ac:dyDescent="0.25"/>
    <row r="228" spans="1:7" ht="15.75" hidden="1" x14ac:dyDescent="0.25">
      <c r="B228" s="9" t="s">
        <v>141</v>
      </c>
    </row>
    <row r="229" spans="1:7" hidden="1" x14ac:dyDescent="0.25"/>
    <row r="230" spans="1:7" ht="15" hidden="1" customHeight="1" x14ac:dyDescent="0.25">
      <c r="A230" s="68" t="s">
        <v>142</v>
      </c>
      <c r="B230" s="68"/>
      <c r="C230" s="68"/>
      <c r="D230" s="68"/>
      <c r="E230" s="68"/>
      <c r="F230" s="68"/>
      <c r="G230" s="68"/>
    </row>
    <row r="231" spans="1:7" ht="15" hidden="1" customHeight="1" x14ac:dyDescent="0.25">
      <c r="A231" s="75" t="s">
        <v>143</v>
      </c>
      <c r="B231" s="75"/>
      <c r="C231" s="75"/>
      <c r="D231" s="75"/>
      <c r="E231" s="75"/>
      <c r="F231" s="75"/>
      <c r="G231" s="75"/>
    </row>
    <row r="232" spans="1:7" ht="15" hidden="1" customHeight="1" x14ac:dyDescent="0.25">
      <c r="A232" s="75" t="s">
        <v>144</v>
      </c>
      <c r="B232" s="75"/>
      <c r="C232" s="75"/>
      <c r="D232" s="75"/>
      <c r="E232" s="75"/>
      <c r="F232" s="75"/>
      <c r="G232" s="75"/>
    </row>
    <row r="233" spans="1:7" hidden="1" x14ac:dyDescent="0.25"/>
    <row r="234" spans="1:7" ht="47.25" hidden="1" x14ac:dyDescent="0.25">
      <c r="A234" s="54" t="s">
        <v>7</v>
      </c>
      <c r="B234" s="54" t="s">
        <v>2</v>
      </c>
      <c r="C234" s="54" t="s">
        <v>145</v>
      </c>
      <c r="D234" s="54" t="s">
        <v>146</v>
      </c>
    </row>
    <row r="235" spans="1:7" ht="15.75" hidden="1" x14ac:dyDescent="0.25">
      <c r="A235" s="54">
        <v>1</v>
      </c>
      <c r="B235" s="54">
        <v>2</v>
      </c>
      <c r="C235" s="54">
        <v>3</v>
      </c>
      <c r="D235" s="54">
        <v>5</v>
      </c>
    </row>
    <row r="236" spans="1:7" ht="15.75" hidden="1" x14ac:dyDescent="0.25">
      <c r="A236" s="54">
        <v>1</v>
      </c>
      <c r="B236" s="2" t="s">
        <v>147</v>
      </c>
      <c r="C236" s="54"/>
      <c r="D236" s="54"/>
    </row>
    <row r="237" spans="1:7" hidden="1" x14ac:dyDescent="0.25"/>
    <row r="238" spans="1:7" hidden="1" x14ac:dyDescent="0.25"/>
    <row r="239" spans="1:7" ht="15" hidden="1" customHeight="1" x14ac:dyDescent="0.25">
      <c r="A239" s="78" t="s">
        <v>148</v>
      </c>
      <c r="B239" s="78"/>
      <c r="C239" s="78"/>
      <c r="D239" s="78"/>
      <c r="E239" s="78"/>
      <c r="F239" s="78"/>
      <c r="G239" s="78"/>
    </row>
    <row r="240" spans="1:7" hidden="1" x14ac:dyDescent="0.25"/>
    <row r="241" spans="1:7" ht="15" customHeight="1" x14ac:dyDescent="0.25">
      <c r="A241" s="68" t="s">
        <v>149</v>
      </c>
      <c r="B241" s="68"/>
      <c r="C241" s="68"/>
      <c r="D241" s="68"/>
      <c r="E241" s="68"/>
      <c r="F241" s="68"/>
      <c r="G241" s="68"/>
    </row>
    <row r="243" spans="1:7" ht="51" x14ac:dyDescent="0.25">
      <c r="A243" s="54" t="s">
        <v>7</v>
      </c>
      <c r="B243" s="5" t="s">
        <v>2</v>
      </c>
      <c r="C243" s="5" t="s">
        <v>150</v>
      </c>
      <c r="D243" s="5" t="s">
        <v>151</v>
      </c>
      <c r="E243" s="5" t="s">
        <v>152</v>
      </c>
    </row>
    <row r="244" spans="1:7" ht="15.75" x14ac:dyDescent="0.25">
      <c r="A244" s="54">
        <v>1</v>
      </c>
      <c r="B244" s="54">
        <v>2</v>
      </c>
      <c r="C244" s="54">
        <v>3</v>
      </c>
      <c r="D244" s="54">
        <v>4</v>
      </c>
      <c r="E244" s="54">
        <v>5</v>
      </c>
    </row>
    <row r="245" spans="1:7" ht="15.75" x14ac:dyDescent="0.25">
      <c r="A245" s="54">
        <v>1</v>
      </c>
      <c r="B245" s="2" t="s">
        <v>153</v>
      </c>
      <c r="C245" s="13">
        <v>2666.33</v>
      </c>
      <c r="D245" s="13">
        <v>2.2000000000000002</v>
      </c>
      <c r="E245" s="12">
        <f>C245*D245/100</f>
        <v>58.659260000000003</v>
      </c>
    </row>
    <row r="247" spans="1:7" ht="76.5" hidden="1" x14ac:dyDescent="0.25">
      <c r="A247" s="54" t="s">
        <v>7</v>
      </c>
      <c r="B247" s="5" t="s">
        <v>2</v>
      </c>
      <c r="C247" s="5" t="s">
        <v>154</v>
      </c>
      <c r="D247" s="5" t="s">
        <v>155</v>
      </c>
      <c r="E247" s="5" t="s">
        <v>156</v>
      </c>
      <c r="F247" s="5" t="s">
        <v>157</v>
      </c>
      <c r="G247" s="5" t="s">
        <v>158</v>
      </c>
    </row>
    <row r="248" spans="1:7" ht="15.75" hidden="1" x14ac:dyDescent="0.25">
      <c r="A248" s="54">
        <v>1</v>
      </c>
      <c r="B248" s="54">
        <v>2</v>
      </c>
      <c r="C248" s="54">
        <v>3</v>
      </c>
      <c r="D248" s="54">
        <v>4</v>
      </c>
      <c r="E248" s="54">
        <v>5</v>
      </c>
      <c r="F248" s="54">
        <v>6</v>
      </c>
      <c r="G248" s="54">
        <v>7</v>
      </c>
    </row>
    <row r="249" spans="1:7" ht="15.75" hidden="1" x14ac:dyDescent="0.25">
      <c r="A249" s="54">
        <v>1</v>
      </c>
      <c r="B249" s="2" t="s">
        <v>159</v>
      </c>
      <c r="C249" s="54"/>
      <c r="D249" s="54"/>
      <c r="E249" s="54"/>
      <c r="F249" s="54"/>
      <c r="G249" s="54"/>
    </row>
    <row r="250" spans="1:7" hidden="1" x14ac:dyDescent="0.25"/>
    <row r="251" spans="1:7" ht="15.75" hidden="1" x14ac:dyDescent="0.25">
      <c r="A251" s="54" t="s">
        <v>7</v>
      </c>
      <c r="B251" s="54" t="s">
        <v>2</v>
      </c>
      <c r="C251" s="54" t="s">
        <v>146</v>
      </c>
    </row>
    <row r="252" spans="1:7" ht="15.75" hidden="1" x14ac:dyDescent="0.25">
      <c r="A252" s="54">
        <v>1</v>
      </c>
      <c r="B252" s="54">
        <v>2</v>
      </c>
      <c r="C252" s="54">
        <v>3</v>
      </c>
    </row>
    <row r="253" spans="1:7" ht="47.25" hidden="1" x14ac:dyDescent="0.25">
      <c r="A253" s="54">
        <v>1</v>
      </c>
      <c r="B253" s="2" t="s">
        <v>160</v>
      </c>
      <c r="C253" s="54"/>
    </row>
    <row r="254" spans="1:7" hidden="1" x14ac:dyDescent="0.25"/>
    <row r="255" spans="1:7" ht="47.25" hidden="1" x14ac:dyDescent="0.25">
      <c r="A255" s="54" t="s">
        <v>7</v>
      </c>
      <c r="B255" s="54" t="s">
        <v>2</v>
      </c>
      <c r="C255" s="54" t="s">
        <v>161</v>
      </c>
      <c r="D255" s="54" t="s">
        <v>3</v>
      </c>
      <c r="E255" s="54" t="s">
        <v>162</v>
      </c>
      <c r="F255" s="54" t="s">
        <v>163</v>
      </c>
    </row>
    <row r="256" spans="1:7" ht="15.75" hidden="1" x14ac:dyDescent="0.25">
      <c r="A256" s="54">
        <v>1</v>
      </c>
      <c r="B256" s="54">
        <v>2</v>
      </c>
      <c r="C256" s="54">
        <v>3</v>
      </c>
      <c r="D256" s="54">
        <v>4</v>
      </c>
      <c r="E256" s="54">
        <v>5</v>
      </c>
      <c r="F256" s="54">
        <v>6</v>
      </c>
    </row>
    <row r="257" spans="1:6" ht="15.75" hidden="1" x14ac:dyDescent="0.25">
      <c r="A257" s="74">
        <v>1</v>
      </c>
      <c r="B257" s="2" t="s">
        <v>164</v>
      </c>
      <c r="C257" s="54"/>
      <c r="D257" s="54"/>
      <c r="E257" s="54"/>
      <c r="F257" s="54"/>
    </row>
    <row r="258" spans="1:6" ht="15.75" hidden="1" x14ac:dyDescent="0.25">
      <c r="A258" s="74"/>
      <c r="B258" s="2" t="s">
        <v>5</v>
      </c>
      <c r="C258" s="54" t="s">
        <v>6</v>
      </c>
      <c r="D258" s="54" t="s">
        <v>6</v>
      </c>
      <c r="E258" s="54" t="s">
        <v>6</v>
      </c>
      <c r="F258" s="54" t="s">
        <v>6</v>
      </c>
    </row>
    <row r="259" spans="1:6" ht="15.75" hidden="1" x14ac:dyDescent="0.25">
      <c r="A259" s="54">
        <v>1.1000000000000001</v>
      </c>
      <c r="B259" s="2"/>
      <c r="C259" s="54"/>
      <c r="D259" s="54"/>
      <c r="E259" s="54"/>
      <c r="F259" s="54"/>
    </row>
    <row r="260" spans="1:6" ht="15.75" hidden="1" x14ac:dyDescent="0.25">
      <c r="A260" s="54">
        <v>2</v>
      </c>
      <c r="B260" s="2" t="s">
        <v>165</v>
      </c>
      <c r="C260" s="54" t="s">
        <v>6</v>
      </c>
      <c r="D260" s="54" t="s">
        <v>6</v>
      </c>
      <c r="E260" s="54" t="s">
        <v>6</v>
      </c>
      <c r="F260" s="54"/>
    </row>
    <row r="261" spans="1:6" ht="15.75" hidden="1" x14ac:dyDescent="0.25">
      <c r="A261" s="54"/>
      <c r="B261" s="2" t="s">
        <v>5</v>
      </c>
      <c r="C261" s="54" t="s">
        <v>6</v>
      </c>
      <c r="D261" s="54" t="s">
        <v>6</v>
      </c>
      <c r="E261" s="54" t="s">
        <v>6</v>
      </c>
      <c r="F261" s="54" t="s">
        <v>6</v>
      </c>
    </row>
    <row r="262" spans="1:6" ht="15.75" hidden="1" x14ac:dyDescent="0.25">
      <c r="A262" s="54">
        <v>2.1</v>
      </c>
      <c r="B262" s="2"/>
      <c r="C262" s="54" t="s">
        <v>6</v>
      </c>
      <c r="D262" s="54" t="s">
        <v>6</v>
      </c>
      <c r="E262" s="54" t="s">
        <v>6</v>
      </c>
      <c r="F262" s="54"/>
    </row>
    <row r="263" spans="1:6" ht="15.75" hidden="1" x14ac:dyDescent="0.25">
      <c r="A263" s="56"/>
      <c r="B263" s="1" t="s">
        <v>16</v>
      </c>
      <c r="C263" s="56"/>
      <c r="D263" s="56"/>
      <c r="E263" s="56"/>
      <c r="F263" s="56"/>
    </row>
    <row r="264" spans="1:6" hidden="1" x14ac:dyDescent="0.25"/>
    <row r="265" spans="1:6" ht="60.75" hidden="1" customHeight="1" x14ac:dyDescent="0.25">
      <c r="A265" s="76" t="s">
        <v>166</v>
      </c>
      <c r="B265" s="76"/>
      <c r="C265" s="76"/>
      <c r="D265" s="76"/>
      <c r="E265" s="76"/>
      <c r="F265" s="76"/>
    </row>
    <row r="266" spans="1:6" ht="15.75" hidden="1" x14ac:dyDescent="0.25">
      <c r="A266" s="9"/>
    </row>
    <row r="267" spans="1:6" ht="15.75" x14ac:dyDescent="0.25">
      <c r="A267" s="17" t="s">
        <v>167</v>
      </c>
      <c r="B267" s="17"/>
      <c r="C267" s="17"/>
      <c r="D267" s="17"/>
      <c r="E267" s="17"/>
      <c r="F267" s="21">
        <f>F263+C253+G249+E245</f>
        <v>58.659260000000003</v>
      </c>
    </row>
    <row r="269" spans="1:6" ht="15.75" x14ac:dyDescent="0.25">
      <c r="A269" s="68" t="s">
        <v>168</v>
      </c>
      <c r="B269" s="68"/>
      <c r="C269" s="68"/>
      <c r="D269" s="68"/>
      <c r="E269" s="68"/>
      <c r="F269" s="68"/>
    </row>
    <row r="270" spans="1:6" ht="15.75" x14ac:dyDescent="0.25">
      <c r="A270" s="75" t="s">
        <v>169</v>
      </c>
      <c r="B270" s="75"/>
      <c r="C270" s="75"/>
      <c r="D270" s="75"/>
      <c r="E270" s="75"/>
      <c r="F270" s="75"/>
    </row>
    <row r="272" spans="1:6" ht="47.25" x14ac:dyDescent="0.25">
      <c r="A272" s="54" t="s">
        <v>7</v>
      </c>
      <c r="B272" s="54" t="s">
        <v>2</v>
      </c>
      <c r="C272" s="54" t="s">
        <v>105</v>
      </c>
      <c r="D272" s="54" t="s">
        <v>170</v>
      </c>
      <c r="E272" s="54" t="s">
        <v>65</v>
      </c>
    </row>
    <row r="273" spans="1:5" ht="15.75" x14ac:dyDescent="0.25">
      <c r="A273" s="54">
        <v>1</v>
      </c>
      <c r="B273" s="54">
        <v>2</v>
      </c>
      <c r="C273" s="54">
        <v>3</v>
      </c>
      <c r="D273" s="54">
        <v>4</v>
      </c>
      <c r="E273" s="54">
        <v>5</v>
      </c>
    </row>
    <row r="274" spans="1:5" ht="63.75" x14ac:dyDescent="0.25">
      <c r="A274" s="56">
        <v>1</v>
      </c>
      <c r="B274" s="10" t="s">
        <v>171</v>
      </c>
      <c r="C274" s="56" t="e">
        <f>#REF!+C279</f>
        <v>#REF!</v>
      </c>
      <c r="D274" s="56" t="e">
        <f>#REF!+D279</f>
        <v>#REF!</v>
      </c>
      <c r="E274" s="56">
        <v>3705.65</v>
      </c>
    </row>
    <row r="275" spans="1:5" ht="15.75" x14ac:dyDescent="0.25">
      <c r="A275" s="54"/>
      <c r="B275" s="2" t="s">
        <v>5</v>
      </c>
      <c r="C275" s="54" t="s">
        <v>6</v>
      </c>
      <c r="D275" s="54" t="s">
        <v>6</v>
      </c>
      <c r="E275" s="54" t="s">
        <v>6</v>
      </c>
    </row>
    <row r="276" spans="1:5" ht="15.75" x14ac:dyDescent="0.25">
      <c r="A276" s="54">
        <v>1.5</v>
      </c>
      <c r="B276" s="8" t="s">
        <v>227</v>
      </c>
      <c r="C276" s="54">
        <v>1</v>
      </c>
      <c r="D276" s="54">
        <v>12</v>
      </c>
      <c r="E276" s="54">
        <f t="shared" ref="E276:E298" si="3">C276*D276</f>
        <v>12</v>
      </c>
    </row>
    <row r="277" spans="1:5" ht="15.75" x14ac:dyDescent="0.25">
      <c r="A277" s="54">
        <v>1.6</v>
      </c>
      <c r="B277" s="47" t="s">
        <v>228</v>
      </c>
      <c r="C277" s="46">
        <v>1</v>
      </c>
      <c r="D277" s="46">
        <v>15</v>
      </c>
      <c r="E277" s="46">
        <f t="shared" si="3"/>
        <v>15</v>
      </c>
    </row>
    <row r="278" spans="1:5" ht="15.75" x14ac:dyDescent="0.25">
      <c r="A278" s="54">
        <v>1.7</v>
      </c>
      <c r="B278" s="8" t="s">
        <v>229</v>
      </c>
      <c r="C278" s="54">
        <v>5</v>
      </c>
      <c r="D278" s="54">
        <v>8.5</v>
      </c>
      <c r="E278" s="54">
        <f t="shared" si="3"/>
        <v>42.5</v>
      </c>
    </row>
    <row r="279" spans="1:5" ht="15.75" x14ac:dyDescent="0.25">
      <c r="A279" s="54">
        <v>1.9</v>
      </c>
      <c r="B279" s="8" t="s">
        <v>234</v>
      </c>
      <c r="C279" s="54">
        <v>1</v>
      </c>
      <c r="D279" s="54">
        <v>30</v>
      </c>
      <c r="E279" s="54">
        <f t="shared" si="3"/>
        <v>30</v>
      </c>
    </row>
    <row r="280" spans="1:5" ht="15.75" x14ac:dyDescent="0.25">
      <c r="A280" s="40">
        <v>43739</v>
      </c>
      <c r="B280" s="8" t="s">
        <v>327</v>
      </c>
      <c r="C280" s="54">
        <v>1</v>
      </c>
      <c r="D280" s="54">
        <v>40</v>
      </c>
      <c r="E280" s="54">
        <f t="shared" si="3"/>
        <v>40</v>
      </c>
    </row>
    <row r="281" spans="1:5" ht="15.75" x14ac:dyDescent="0.25">
      <c r="A281" s="28" t="s">
        <v>254</v>
      </c>
      <c r="B281" s="8" t="s">
        <v>255</v>
      </c>
      <c r="C281" s="54">
        <v>1</v>
      </c>
      <c r="D281" s="54">
        <v>550</v>
      </c>
      <c r="E281" s="54">
        <v>550</v>
      </c>
    </row>
    <row r="282" spans="1:5" ht="15.75" x14ac:dyDescent="0.25">
      <c r="A282" s="28" t="s">
        <v>253</v>
      </c>
      <c r="B282" s="8" t="s">
        <v>272</v>
      </c>
      <c r="C282" s="54">
        <v>10</v>
      </c>
      <c r="D282" s="54">
        <v>50</v>
      </c>
      <c r="E282" s="54">
        <f t="shared" si="3"/>
        <v>500</v>
      </c>
    </row>
    <row r="283" spans="1:5" ht="15.75" x14ac:dyDescent="0.25">
      <c r="A283" s="28" t="s">
        <v>263</v>
      </c>
      <c r="B283" s="8" t="s">
        <v>273</v>
      </c>
      <c r="C283" s="54">
        <v>1</v>
      </c>
      <c r="D283" s="54">
        <v>60</v>
      </c>
      <c r="E283" s="54">
        <f t="shared" si="3"/>
        <v>60</v>
      </c>
    </row>
    <row r="284" spans="1:5" ht="15.75" x14ac:dyDescent="0.25">
      <c r="A284" s="28" t="s">
        <v>264</v>
      </c>
      <c r="B284" s="8" t="s">
        <v>274</v>
      </c>
      <c r="C284" s="54">
        <v>1</v>
      </c>
      <c r="D284" s="54">
        <v>8</v>
      </c>
      <c r="E284" s="54">
        <f t="shared" si="3"/>
        <v>8</v>
      </c>
    </row>
    <row r="285" spans="1:5" ht="15.75" x14ac:dyDescent="0.25">
      <c r="A285" s="28" t="s">
        <v>265</v>
      </c>
      <c r="B285" s="8" t="s">
        <v>275</v>
      </c>
      <c r="C285" s="54">
        <v>2</v>
      </c>
      <c r="D285" s="54">
        <v>13</v>
      </c>
      <c r="E285" s="54">
        <f t="shared" si="3"/>
        <v>26</v>
      </c>
    </row>
    <row r="286" spans="1:5" ht="15.75" x14ac:dyDescent="0.25">
      <c r="A286" s="28" t="s">
        <v>266</v>
      </c>
      <c r="B286" s="8" t="s">
        <v>276</v>
      </c>
      <c r="C286" s="54">
        <v>30</v>
      </c>
      <c r="D286" s="54">
        <v>2</v>
      </c>
      <c r="E286" s="54">
        <f t="shared" si="3"/>
        <v>60</v>
      </c>
    </row>
    <row r="287" spans="1:5" ht="15.75" x14ac:dyDescent="0.25">
      <c r="A287" s="28" t="s">
        <v>267</v>
      </c>
      <c r="B287" s="8" t="s">
        <v>277</v>
      </c>
      <c r="C287" s="54">
        <v>10</v>
      </c>
      <c r="D287" s="54">
        <v>5</v>
      </c>
      <c r="E287" s="54">
        <f t="shared" si="3"/>
        <v>50</v>
      </c>
    </row>
    <row r="288" spans="1:5" ht="15.75" x14ac:dyDescent="0.25">
      <c r="A288" s="28" t="s">
        <v>268</v>
      </c>
      <c r="B288" s="8" t="s">
        <v>278</v>
      </c>
      <c r="C288" s="54">
        <v>40</v>
      </c>
      <c r="D288" s="54">
        <v>3</v>
      </c>
      <c r="E288" s="46">
        <f t="shared" si="3"/>
        <v>120</v>
      </c>
    </row>
    <row r="289" spans="1:5" ht="15.75" x14ac:dyDescent="0.25">
      <c r="A289" s="28" t="s">
        <v>269</v>
      </c>
      <c r="B289" s="8" t="s">
        <v>279</v>
      </c>
      <c r="C289" s="54">
        <v>12</v>
      </c>
      <c r="D289" s="54">
        <v>7</v>
      </c>
      <c r="E289" s="54">
        <f t="shared" si="3"/>
        <v>84</v>
      </c>
    </row>
    <row r="290" spans="1:5" ht="15.75" x14ac:dyDescent="0.25">
      <c r="A290" s="28" t="s">
        <v>270</v>
      </c>
      <c r="B290" s="8" t="s">
        <v>280</v>
      </c>
      <c r="C290" s="54">
        <v>10</v>
      </c>
      <c r="D290" s="54">
        <v>5</v>
      </c>
      <c r="E290" s="54">
        <f t="shared" si="3"/>
        <v>50</v>
      </c>
    </row>
    <row r="291" spans="1:5" ht="15.75" x14ac:dyDescent="0.25">
      <c r="A291" s="28" t="s">
        <v>271</v>
      </c>
      <c r="B291" s="47" t="s">
        <v>281</v>
      </c>
      <c r="C291" s="46">
        <v>10</v>
      </c>
      <c r="D291" s="46">
        <v>2.85</v>
      </c>
      <c r="E291" s="46">
        <f t="shared" si="3"/>
        <v>28.5</v>
      </c>
    </row>
    <row r="292" spans="1:5" ht="15.75" x14ac:dyDescent="0.25">
      <c r="A292" s="28" t="s">
        <v>282</v>
      </c>
      <c r="B292" s="8" t="s">
        <v>293</v>
      </c>
      <c r="C292" s="54">
        <v>18</v>
      </c>
      <c r="D292" s="54">
        <v>35</v>
      </c>
      <c r="E292" s="54">
        <f t="shared" si="3"/>
        <v>630</v>
      </c>
    </row>
    <row r="293" spans="1:5" ht="15.75" x14ac:dyDescent="0.25">
      <c r="A293" s="28" t="s">
        <v>283</v>
      </c>
      <c r="B293" s="8" t="s">
        <v>294</v>
      </c>
      <c r="C293" s="54">
        <v>12</v>
      </c>
      <c r="D293" s="54">
        <v>20</v>
      </c>
      <c r="E293" s="54">
        <f t="shared" si="3"/>
        <v>240</v>
      </c>
    </row>
    <row r="294" spans="1:5" ht="15.75" x14ac:dyDescent="0.25">
      <c r="A294" s="28" t="s">
        <v>284</v>
      </c>
      <c r="B294" s="8" t="s">
        <v>295</v>
      </c>
      <c r="C294" s="54">
        <v>12</v>
      </c>
      <c r="D294" s="54">
        <v>40</v>
      </c>
      <c r="E294" s="54">
        <f t="shared" si="3"/>
        <v>480</v>
      </c>
    </row>
    <row r="295" spans="1:5" ht="15.75" x14ac:dyDescent="0.25">
      <c r="A295" s="28" t="s">
        <v>285</v>
      </c>
      <c r="B295" s="8" t="s">
        <v>296</v>
      </c>
      <c r="C295" s="54">
        <v>24</v>
      </c>
      <c r="D295" s="54">
        <v>15</v>
      </c>
      <c r="E295" s="54">
        <f t="shared" si="3"/>
        <v>360</v>
      </c>
    </row>
    <row r="296" spans="1:5" ht="15.75" x14ac:dyDescent="0.25">
      <c r="A296" s="28" t="s">
        <v>286</v>
      </c>
      <c r="B296" s="8" t="s">
        <v>297</v>
      </c>
      <c r="C296" s="54">
        <v>15</v>
      </c>
      <c r="D296" s="54">
        <v>1</v>
      </c>
      <c r="E296" s="54">
        <f t="shared" si="3"/>
        <v>15</v>
      </c>
    </row>
    <row r="297" spans="1:5" ht="15.75" x14ac:dyDescent="0.25">
      <c r="A297" s="28" t="s">
        <v>287</v>
      </c>
      <c r="B297" s="8" t="s">
        <v>298</v>
      </c>
      <c r="C297" s="54">
        <v>18</v>
      </c>
      <c r="D297" s="54">
        <v>0.5</v>
      </c>
      <c r="E297" s="54">
        <f t="shared" si="3"/>
        <v>9</v>
      </c>
    </row>
    <row r="298" spans="1:5" ht="15.75" x14ac:dyDescent="0.25">
      <c r="A298" s="28" t="s">
        <v>288</v>
      </c>
      <c r="B298" s="8" t="s">
        <v>299</v>
      </c>
      <c r="C298" s="54">
        <v>18</v>
      </c>
      <c r="D298" s="54">
        <v>0.8</v>
      </c>
      <c r="E298" s="54">
        <f t="shared" si="3"/>
        <v>14.4</v>
      </c>
    </row>
    <row r="299" spans="1:5" ht="15.75" x14ac:dyDescent="0.25">
      <c r="A299" s="28" t="s">
        <v>289</v>
      </c>
      <c r="B299" s="47" t="s">
        <v>300</v>
      </c>
      <c r="C299" s="46" t="s">
        <v>311</v>
      </c>
      <c r="D299" s="46">
        <v>300</v>
      </c>
      <c r="E299" s="46">
        <v>1200</v>
      </c>
    </row>
    <row r="300" spans="1:5" ht="15.75" x14ac:dyDescent="0.25">
      <c r="A300" s="28" t="s">
        <v>290</v>
      </c>
      <c r="B300" s="8" t="s">
        <v>301</v>
      </c>
      <c r="C300" s="54">
        <v>4</v>
      </c>
      <c r="D300" s="54">
        <v>3</v>
      </c>
      <c r="E300" s="54">
        <v>12</v>
      </c>
    </row>
    <row r="301" spans="1:5" ht="15.75" x14ac:dyDescent="0.25">
      <c r="A301" s="28" t="s">
        <v>291</v>
      </c>
      <c r="B301" s="8" t="s">
        <v>302</v>
      </c>
      <c r="C301" s="54">
        <v>1</v>
      </c>
      <c r="D301" s="54">
        <v>3</v>
      </c>
      <c r="E301" s="54">
        <v>3</v>
      </c>
    </row>
    <row r="302" spans="1:5" ht="25.5" x14ac:dyDescent="0.25">
      <c r="A302" s="28" t="s">
        <v>292</v>
      </c>
      <c r="B302" s="8" t="s">
        <v>306</v>
      </c>
      <c r="C302" s="54"/>
      <c r="D302" s="54">
        <v>57.8</v>
      </c>
      <c r="E302" s="54">
        <v>57.8</v>
      </c>
    </row>
    <row r="303" spans="1:5" ht="15.75" x14ac:dyDescent="0.25">
      <c r="A303" s="28" t="s">
        <v>312</v>
      </c>
      <c r="B303" s="8" t="s">
        <v>313</v>
      </c>
      <c r="C303" s="54">
        <v>10</v>
      </c>
      <c r="D303" s="54">
        <v>30</v>
      </c>
      <c r="E303" s="54">
        <v>300</v>
      </c>
    </row>
    <row r="304" spans="1:5" ht="15.75" x14ac:dyDescent="0.25">
      <c r="A304" s="28" t="s">
        <v>320</v>
      </c>
      <c r="B304" s="8" t="s">
        <v>321</v>
      </c>
      <c r="C304" s="54">
        <v>16</v>
      </c>
      <c r="D304" s="54">
        <v>1.5</v>
      </c>
      <c r="E304" s="54">
        <v>16</v>
      </c>
    </row>
    <row r="305" spans="1:6" ht="15.75" x14ac:dyDescent="0.25">
      <c r="A305" s="28" t="s">
        <v>322</v>
      </c>
      <c r="B305" s="8" t="s">
        <v>323</v>
      </c>
      <c r="C305" s="54">
        <v>25</v>
      </c>
      <c r="D305" s="54">
        <v>3.5</v>
      </c>
      <c r="E305" s="54">
        <v>70</v>
      </c>
    </row>
    <row r="307" spans="1:6" ht="15.75" x14ac:dyDescent="0.25">
      <c r="A307" s="17" t="s">
        <v>172</v>
      </c>
      <c r="B307" s="19"/>
      <c r="C307" s="19"/>
      <c r="D307" s="19"/>
      <c r="E307" s="19">
        <f>SUM(E276:E305)</f>
        <v>5083.2</v>
      </c>
    </row>
    <row r="309" spans="1:6" ht="15.75" x14ac:dyDescent="0.25">
      <c r="A309" s="68" t="s">
        <v>173</v>
      </c>
      <c r="B309" s="68"/>
      <c r="C309" s="68"/>
      <c r="D309" s="68"/>
      <c r="E309" s="68"/>
    </row>
    <row r="311" spans="1:6" ht="31.5" x14ac:dyDescent="0.25">
      <c r="A311" s="54" t="s">
        <v>7</v>
      </c>
      <c r="B311" s="54" t="s">
        <v>2</v>
      </c>
      <c r="C311" s="54" t="s">
        <v>174</v>
      </c>
      <c r="D311" s="54" t="s">
        <v>105</v>
      </c>
      <c r="E311" s="54" t="s">
        <v>175</v>
      </c>
      <c r="F311" s="54" t="s">
        <v>71</v>
      </c>
    </row>
    <row r="312" spans="1:6" ht="15.75" x14ac:dyDescent="0.25">
      <c r="A312" s="54">
        <v>1</v>
      </c>
      <c r="B312" s="54">
        <v>2</v>
      </c>
      <c r="C312" s="54">
        <v>3</v>
      </c>
      <c r="D312" s="54">
        <v>4</v>
      </c>
      <c r="E312" s="54">
        <v>5</v>
      </c>
      <c r="F312" s="54">
        <v>6</v>
      </c>
    </row>
    <row r="313" spans="1:6" ht="89.25" x14ac:dyDescent="0.25">
      <c r="A313" s="77">
        <v>1</v>
      </c>
      <c r="B313" s="10" t="s">
        <v>176</v>
      </c>
      <c r="C313" s="56"/>
      <c r="D313" s="56"/>
      <c r="E313" s="56"/>
      <c r="F313" s="56"/>
    </row>
    <row r="314" spans="1:6" ht="15.75" x14ac:dyDescent="0.25">
      <c r="A314" s="77"/>
      <c r="B314" s="2" t="s">
        <v>5</v>
      </c>
      <c r="C314" s="54" t="s">
        <v>6</v>
      </c>
      <c r="D314" s="54" t="s">
        <v>6</v>
      </c>
      <c r="E314" s="54" t="s">
        <v>6</v>
      </c>
      <c r="F314" s="54" t="s">
        <v>6</v>
      </c>
    </row>
    <row r="315" spans="1:6" ht="15.75" x14ac:dyDescent="0.25">
      <c r="A315" s="56">
        <v>1</v>
      </c>
      <c r="B315" s="2" t="s">
        <v>231</v>
      </c>
      <c r="C315" s="54" t="s">
        <v>232</v>
      </c>
      <c r="D315" s="54">
        <v>93</v>
      </c>
      <c r="E315" s="54">
        <v>810</v>
      </c>
      <c r="F315" s="29">
        <f>(D315*E315/1000)</f>
        <v>75.33</v>
      </c>
    </row>
    <row r="316" spans="1:6" ht="15.75" x14ac:dyDescent="0.25">
      <c r="A316" s="56">
        <f>A315+1</f>
        <v>2</v>
      </c>
      <c r="B316" s="2" t="s">
        <v>198</v>
      </c>
      <c r="C316" s="54" t="s">
        <v>197</v>
      </c>
      <c r="D316" s="54">
        <v>90</v>
      </c>
      <c r="E316" s="54">
        <v>1100</v>
      </c>
      <c r="F316" s="29">
        <f t="shared" ref="F316:F362" si="4">(D316*E316/1000)</f>
        <v>99</v>
      </c>
    </row>
    <row r="317" spans="1:6" ht="15.75" x14ac:dyDescent="0.25">
      <c r="A317" s="56">
        <f t="shared" ref="A317:A322" si="5">A316+1</f>
        <v>3</v>
      </c>
      <c r="B317" s="2" t="s">
        <v>205</v>
      </c>
      <c r="C317" s="54" t="s">
        <v>199</v>
      </c>
      <c r="D317" s="54">
        <v>20</v>
      </c>
      <c r="E317" s="54">
        <v>150</v>
      </c>
      <c r="F317" s="29">
        <f t="shared" si="4"/>
        <v>3</v>
      </c>
    </row>
    <row r="318" spans="1:6" ht="15.75" x14ac:dyDescent="0.25">
      <c r="A318" s="56">
        <f t="shared" si="5"/>
        <v>4</v>
      </c>
      <c r="B318" s="2" t="s">
        <v>238</v>
      </c>
      <c r="C318" s="54" t="s">
        <v>199</v>
      </c>
      <c r="D318" s="54">
        <v>20</v>
      </c>
      <c r="E318" s="54">
        <v>100</v>
      </c>
      <c r="F318" s="29">
        <f t="shared" si="4"/>
        <v>2</v>
      </c>
    </row>
    <row r="319" spans="1:6" ht="15.75" x14ac:dyDescent="0.25">
      <c r="A319" s="56">
        <f t="shared" si="5"/>
        <v>5</v>
      </c>
      <c r="B319" s="2" t="s">
        <v>239</v>
      </c>
      <c r="C319" s="54" t="s">
        <v>199</v>
      </c>
      <c r="D319" s="54">
        <v>20</v>
      </c>
      <c r="E319" s="54">
        <v>40</v>
      </c>
      <c r="F319" s="29">
        <f t="shared" si="4"/>
        <v>0.8</v>
      </c>
    </row>
    <row r="320" spans="1:6" ht="15.75" x14ac:dyDescent="0.25">
      <c r="A320" s="56">
        <f t="shared" si="5"/>
        <v>6</v>
      </c>
      <c r="B320" s="2" t="s">
        <v>348</v>
      </c>
      <c r="C320" s="54" t="s">
        <v>199</v>
      </c>
      <c r="D320" s="54">
        <v>6</v>
      </c>
      <c r="E320" s="54">
        <v>400</v>
      </c>
      <c r="F320" s="29">
        <f t="shared" si="4"/>
        <v>2.4</v>
      </c>
    </row>
    <row r="321" spans="1:6" ht="15.75" x14ac:dyDescent="0.25">
      <c r="A321" s="56">
        <f t="shared" si="5"/>
        <v>7</v>
      </c>
      <c r="B321" s="2" t="s">
        <v>240</v>
      </c>
      <c r="C321" s="54" t="s">
        <v>199</v>
      </c>
      <c r="D321" s="54">
        <v>10</v>
      </c>
      <c r="E321" s="54">
        <v>40</v>
      </c>
      <c r="F321" s="29">
        <f t="shared" si="4"/>
        <v>0.4</v>
      </c>
    </row>
    <row r="322" spans="1:6" ht="15.75" x14ac:dyDescent="0.25">
      <c r="A322" s="56">
        <f t="shared" si="5"/>
        <v>8</v>
      </c>
      <c r="B322" s="2" t="s">
        <v>237</v>
      </c>
      <c r="C322" s="54" t="s">
        <v>199</v>
      </c>
      <c r="D322" s="54">
        <v>15</v>
      </c>
      <c r="E322" s="54">
        <v>80</v>
      </c>
      <c r="F322" s="29">
        <f t="shared" si="4"/>
        <v>1.2</v>
      </c>
    </row>
    <row r="323" spans="1:6" ht="15.75" x14ac:dyDescent="0.25">
      <c r="A323" s="56">
        <v>9</v>
      </c>
      <c r="B323" s="2" t="s">
        <v>241</v>
      </c>
      <c r="C323" s="54" t="s">
        <v>199</v>
      </c>
      <c r="D323" s="54">
        <v>1</v>
      </c>
      <c r="E323" s="54">
        <v>300</v>
      </c>
      <c r="F323" s="29">
        <f t="shared" si="4"/>
        <v>0.3</v>
      </c>
    </row>
    <row r="324" spans="1:6" ht="15.75" x14ac:dyDescent="0.25">
      <c r="A324" s="56">
        <v>10</v>
      </c>
      <c r="B324" s="45" t="s">
        <v>236</v>
      </c>
      <c r="C324" s="46" t="s">
        <v>199</v>
      </c>
      <c r="D324" s="46">
        <v>1200</v>
      </c>
      <c r="E324" s="46">
        <v>3</v>
      </c>
      <c r="F324" s="52">
        <f t="shared" si="4"/>
        <v>3.6</v>
      </c>
    </row>
    <row r="325" spans="1:6" ht="15.75" x14ac:dyDescent="0.25">
      <c r="A325" s="56">
        <v>11</v>
      </c>
      <c r="B325" s="2" t="s">
        <v>206</v>
      </c>
      <c r="C325" s="54" t="s">
        <v>207</v>
      </c>
      <c r="D325" s="54">
        <v>150</v>
      </c>
      <c r="E325" s="54">
        <v>300</v>
      </c>
      <c r="F325" s="29">
        <f t="shared" si="4"/>
        <v>45</v>
      </c>
    </row>
    <row r="326" spans="1:6" ht="15.75" x14ac:dyDescent="0.25">
      <c r="A326" s="56">
        <v>12</v>
      </c>
      <c r="B326" s="2" t="s">
        <v>208</v>
      </c>
      <c r="C326" s="54" t="s">
        <v>199</v>
      </c>
      <c r="D326" s="54">
        <v>40</v>
      </c>
      <c r="E326" s="54">
        <v>180</v>
      </c>
      <c r="F326" s="29">
        <f t="shared" si="4"/>
        <v>7.2</v>
      </c>
    </row>
    <row r="327" spans="1:6" ht="15.75" x14ac:dyDescent="0.25">
      <c r="A327" s="56">
        <v>13</v>
      </c>
      <c r="B327" s="45" t="s">
        <v>200</v>
      </c>
      <c r="C327" s="46" t="s">
        <v>199</v>
      </c>
      <c r="D327" s="46">
        <v>40</v>
      </c>
      <c r="E327" s="46">
        <v>35</v>
      </c>
      <c r="F327" s="52">
        <f t="shared" si="4"/>
        <v>1.4</v>
      </c>
    </row>
    <row r="328" spans="1:6" ht="15.75" x14ac:dyDescent="0.25">
      <c r="A328" s="56">
        <v>14</v>
      </c>
      <c r="B328" s="45" t="s">
        <v>209</v>
      </c>
      <c r="C328" s="46" t="s">
        <v>210</v>
      </c>
      <c r="D328" s="46">
        <v>3</v>
      </c>
      <c r="E328" s="46">
        <v>1800</v>
      </c>
      <c r="F328" s="52">
        <f t="shared" si="4"/>
        <v>5.4</v>
      </c>
    </row>
    <row r="329" spans="1:6" ht="15.75" x14ac:dyDescent="0.25">
      <c r="A329" s="56">
        <v>15</v>
      </c>
      <c r="B329" s="45" t="s">
        <v>242</v>
      </c>
      <c r="C329" s="46" t="s">
        <v>199</v>
      </c>
      <c r="D329" s="46">
        <v>7</v>
      </c>
      <c r="E329" s="46">
        <v>10</v>
      </c>
      <c r="F329" s="52">
        <f t="shared" si="4"/>
        <v>7.0000000000000007E-2</v>
      </c>
    </row>
    <row r="330" spans="1:6" ht="15.75" x14ac:dyDescent="0.25">
      <c r="A330" s="56">
        <v>16</v>
      </c>
      <c r="B330" s="45" t="s">
        <v>324</v>
      </c>
      <c r="C330" s="46" t="s">
        <v>199</v>
      </c>
      <c r="D330" s="46">
        <v>20</v>
      </c>
      <c r="E330" s="46">
        <v>250</v>
      </c>
      <c r="F330" s="52">
        <v>5</v>
      </c>
    </row>
    <row r="331" spans="1:6" ht="15.75" x14ac:dyDescent="0.25">
      <c r="A331" s="58">
        <v>17</v>
      </c>
      <c r="B331" s="45" t="s">
        <v>354</v>
      </c>
      <c r="C331" s="46" t="s">
        <v>199</v>
      </c>
      <c r="D331" s="46">
        <v>20</v>
      </c>
      <c r="E331" s="46">
        <v>700</v>
      </c>
      <c r="F331" s="52">
        <v>14</v>
      </c>
    </row>
    <row r="332" spans="1:6" ht="15.75" x14ac:dyDescent="0.25">
      <c r="A332" s="56">
        <v>18</v>
      </c>
      <c r="B332" s="45" t="s">
        <v>342</v>
      </c>
      <c r="C332" s="46" t="s">
        <v>199</v>
      </c>
      <c r="D332" s="46">
        <v>40</v>
      </c>
      <c r="E332" s="46">
        <v>100</v>
      </c>
      <c r="F332" s="52">
        <v>4</v>
      </c>
    </row>
    <row r="333" spans="1:6" ht="15.75" x14ac:dyDescent="0.25">
      <c r="A333" s="56">
        <v>19</v>
      </c>
      <c r="B333" s="45" t="s">
        <v>343</v>
      </c>
      <c r="C333" s="46" t="s">
        <v>199</v>
      </c>
      <c r="D333" s="46">
        <v>20</v>
      </c>
      <c r="E333" s="46">
        <v>70</v>
      </c>
      <c r="F333" s="52">
        <v>1.4</v>
      </c>
    </row>
    <row r="334" spans="1:6" ht="15.75" x14ac:dyDescent="0.25">
      <c r="A334" s="56">
        <v>18</v>
      </c>
      <c r="B334" s="45" t="s">
        <v>233</v>
      </c>
      <c r="C334" s="46" t="s">
        <v>199</v>
      </c>
      <c r="D334" s="46">
        <v>6</v>
      </c>
      <c r="E334" s="46">
        <v>350</v>
      </c>
      <c r="F334" s="52">
        <f>(D334*E334/1000)</f>
        <v>2.1</v>
      </c>
    </row>
    <row r="335" spans="1:6" ht="15.75" x14ac:dyDescent="0.25">
      <c r="A335" s="56">
        <v>19</v>
      </c>
      <c r="B335" s="45" t="s">
        <v>235</v>
      </c>
      <c r="C335" s="46" t="s">
        <v>199</v>
      </c>
      <c r="D335" s="46">
        <v>50</v>
      </c>
      <c r="E335" s="46">
        <v>20</v>
      </c>
      <c r="F335" s="52">
        <f t="shared" si="4"/>
        <v>1</v>
      </c>
    </row>
    <row r="336" spans="1:6" ht="15.75" x14ac:dyDescent="0.25">
      <c r="A336" s="56">
        <v>20</v>
      </c>
      <c r="B336" s="45" t="s">
        <v>349</v>
      </c>
      <c r="C336" s="46" t="s">
        <v>199</v>
      </c>
      <c r="D336" s="46">
        <v>40</v>
      </c>
      <c r="E336" s="46">
        <v>6</v>
      </c>
      <c r="F336" s="46">
        <v>24</v>
      </c>
    </row>
    <row r="337" spans="1:6" ht="15.75" x14ac:dyDescent="0.25">
      <c r="A337" s="56">
        <v>21</v>
      </c>
      <c r="B337" s="45" t="s">
        <v>243</v>
      </c>
      <c r="C337" s="46" t="s">
        <v>244</v>
      </c>
      <c r="D337" s="60">
        <v>500</v>
      </c>
      <c r="E337" s="60">
        <v>60</v>
      </c>
      <c r="F337" s="37">
        <f t="shared" si="4"/>
        <v>30</v>
      </c>
    </row>
    <row r="338" spans="1:6" ht="31.5" x14ac:dyDescent="0.25">
      <c r="A338" s="58">
        <v>22</v>
      </c>
      <c r="B338" s="45" t="s">
        <v>357</v>
      </c>
      <c r="C338" s="46"/>
      <c r="D338" s="60"/>
      <c r="E338" s="60"/>
      <c r="F338" s="37">
        <v>500</v>
      </c>
    </row>
    <row r="339" spans="1:6" ht="15.75" x14ac:dyDescent="0.25">
      <c r="A339" s="56">
        <v>22</v>
      </c>
      <c r="B339" s="45" t="s">
        <v>257</v>
      </c>
      <c r="C339" s="46" t="s">
        <v>199</v>
      </c>
      <c r="D339" s="46">
        <v>600</v>
      </c>
      <c r="E339" s="46">
        <v>44</v>
      </c>
      <c r="F339" s="53">
        <f t="shared" si="4"/>
        <v>26.4</v>
      </c>
    </row>
    <row r="340" spans="1:6" ht="15.75" x14ac:dyDescent="0.25">
      <c r="A340" s="56">
        <v>23</v>
      </c>
      <c r="B340" s="45" t="s">
        <v>258</v>
      </c>
      <c r="C340" s="46" t="s">
        <v>199</v>
      </c>
      <c r="D340" s="46">
        <v>400</v>
      </c>
      <c r="E340" s="46">
        <v>30</v>
      </c>
      <c r="F340" s="53">
        <f t="shared" si="4"/>
        <v>12</v>
      </c>
    </row>
    <row r="341" spans="1:6" ht="15.75" x14ac:dyDescent="0.25">
      <c r="A341" s="56">
        <v>24</v>
      </c>
      <c r="B341" s="45" t="s">
        <v>259</v>
      </c>
      <c r="C341" s="46" t="s">
        <v>199</v>
      </c>
      <c r="D341" s="46">
        <v>100</v>
      </c>
      <c r="E341" s="46">
        <v>37</v>
      </c>
      <c r="F341" s="53">
        <f t="shared" si="4"/>
        <v>3.7</v>
      </c>
    </row>
    <row r="342" spans="1:6" ht="15.75" x14ac:dyDescent="0.25">
      <c r="A342" s="56">
        <v>25</v>
      </c>
      <c r="B342" s="45" t="s">
        <v>260</v>
      </c>
      <c r="C342" s="46" t="s">
        <v>199</v>
      </c>
      <c r="D342" s="46">
        <v>10</v>
      </c>
      <c r="E342" s="46">
        <v>800</v>
      </c>
      <c r="F342" s="53">
        <f t="shared" si="4"/>
        <v>8</v>
      </c>
    </row>
    <row r="343" spans="1:6" ht="15.75" x14ac:dyDescent="0.25">
      <c r="A343" s="56">
        <v>26</v>
      </c>
      <c r="B343" s="45" t="s">
        <v>261</v>
      </c>
      <c r="C343" s="46" t="s">
        <v>199</v>
      </c>
      <c r="D343" s="46">
        <v>2</v>
      </c>
      <c r="E343" s="46">
        <v>400</v>
      </c>
      <c r="F343" s="53">
        <f t="shared" si="4"/>
        <v>0.8</v>
      </c>
    </row>
    <row r="344" spans="1:6" ht="15.75" x14ac:dyDescent="0.25">
      <c r="A344" s="56">
        <v>27</v>
      </c>
      <c r="B344" s="45" t="s">
        <v>262</v>
      </c>
      <c r="C344" s="46" t="s">
        <v>199</v>
      </c>
      <c r="D344" s="46">
        <v>2</v>
      </c>
      <c r="E344" s="46">
        <v>5000</v>
      </c>
      <c r="F344" s="53">
        <f t="shared" si="4"/>
        <v>10</v>
      </c>
    </row>
    <row r="345" spans="1:6" ht="15.75" x14ac:dyDescent="0.25">
      <c r="A345" s="58">
        <v>28</v>
      </c>
      <c r="B345" s="45" t="s">
        <v>355</v>
      </c>
      <c r="C345" s="46"/>
      <c r="D345" s="46"/>
      <c r="E345" s="46"/>
      <c r="F345" s="53">
        <v>5</v>
      </c>
    </row>
    <row r="346" spans="1:6" ht="15.75" x14ac:dyDescent="0.25">
      <c r="A346" s="56">
        <v>29</v>
      </c>
      <c r="B346" s="45" t="s">
        <v>335</v>
      </c>
      <c r="C346" s="46" t="s">
        <v>199</v>
      </c>
      <c r="D346" s="46">
        <v>8</v>
      </c>
      <c r="E346" s="46">
        <v>1000</v>
      </c>
      <c r="F346" s="53">
        <f t="shared" si="4"/>
        <v>8</v>
      </c>
    </row>
    <row r="347" spans="1:6" ht="15.75" x14ac:dyDescent="0.25">
      <c r="A347" s="56">
        <v>30</v>
      </c>
      <c r="B347" s="45" t="s">
        <v>336</v>
      </c>
      <c r="C347" s="46" t="s">
        <v>199</v>
      </c>
      <c r="D347" s="46">
        <v>2</v>
      </c>
      <c r="E347" s="46">
        <v>500</v>
      </c>
      <c r="F347" s="53">
        <f t="shared" si="4"/>
        <v>1</v>
      </c>
    </row>
    <row r="348" spans="1:6" ht="15.75" x14ac:dyDescent="0.25">
      <c r="A348" s="56">
        <v>31</v>
      </c>
      <c r="B348" s="45" t="s">
        <v>337</v>
      </c>
      <c r="C348" s="46" t="s">
        <v>199</v>
      </c>
      <c r="D348" s="46">
        <v>10</v>
      </c>
      <c r="E348" s="46">
        <v>2500</v>
      </c>
      <c r="F348" s="53">
        <f t="shared" si="4"/>
        <v>25</v>
      </c>
    </row>
    <row r="349" spans="1:6" ht="15.75" x14ac:dyDescent="0.25">
      <c r="A349" s="56">
        <v>32</v>
      </c>
      <c r="B349" s="2" t="s">
        <v>338</v>
      </c>
      <c r="C349" s="54" t="s">
        <v>199</v>
      </c>
      <c r="D349" s="54">
        <v>10</v>
      </c>
      <c r="E349" s="54">
        <v>300</v>
      </c>
      <c r="F349" s="27">
        <v>0.3</v>
      </c>
    </row>
    <row r="350" spans="1:6" ht="15.75" x14ac:dyDescent="0.25">
      <c r="A350" s="56">
        <v>33</v>
      </c>
      <c r="B350" s="2" t="s">
        <v>329</v>
      </c>
      <c r="C350" s="54" t="s">
        <v>199</v>
      </c>
      <c r="D350" s="54">
        <v>300</v>
      </c>
      <c r="E350" s="54">
        <v>70</v>
      </c>
      <c r="F350" s="27">
        <f t="shared" ref="F350:F352" si="6">D350*E350/1000</f>
        <v>21</v>
      </c>
    </row>
    <row r="351" spans="1:6" ht="15.75" x14ac:dyDescent="0.25">
      <c r="A351" s="56">
        <v>34</v>
      </c>
      <c r="B351" s="2" t="s">
        <v>330</v>
      </c>
      <c r="C351" s="54" t="s">
        <v>199</v>
      </c>
      <c r="D351" s="54">
        <v>120</v>
      </c>
      <c r="E351" s="54">
        <v>150</v>
      </c>
      <c r="F351" s="27">
        <f t="shared" si="6"/>
        <v>18</v>
      </c>
    </row>
    <row r="352" spans="1:6" ht="15.75" x14ac:dyDescent="0.25">
      <c r="A352" s="56">
        <v>35</v>
      </c>
      <c r="B352" s="45" t="s">
        <v>331</v>
      </c>
      <c r="C352" s="46" t="s">
        <v>199</v>
      </c>
      <c r="D352" s="46">
        <v>10</v>
      </c>
      <c r="E352" s="46">
        <v>900</v>
      </c>
      <c r="F352" s="53">
        <f t="shared" si="6"/>
        <v>9</v>
      </c>
    </row>
    <row r="353" spans="1:6" ht="15.75" x14ac:dyDescent="0.25">
      <c r="A353" s="56">
        <v>36</v>
      </c>
      <c r="B353" s="2" t="s">
        <v>339</v>
      </c>
      <c r="C353" s="54" t="s">
        <v>207</v>
      </c>
      <c r="D353" s="54" t="s">
        <v>350</v>
      </c>
      <c r="E353" s="54">
        <v>1.7</v>
      </c>
      <c r="F353" s="27">
        <v>612</v>
      </c>
    </row>
    <row r="354" spans="1:6" ht="15.75" x14ac:dyDescent="0.25">
      <c r="A354" s="56">
        <v>37</v>
      </c>
      <c r="B354" s="2" t="s">
        <v>344</v>
      </c>
      <c r="C354" s="54" t="s">
        <v>199</v>
      </c>
      <c r="D354" s="54">
        <v>100</v>
      </c>
      <c r="E354" s="54">
        <v>450</v>
      </c>
      <c r="F354" s="27">
        <f t="shared" si="4"/>
        <v>45</v>
      </c>
    </row>
    <row r="355" spans="1:6" ht="15.75" x14ac:dyDescent="0.25">
      <c r="A355" s="61">
        <v>38</v>
      </c>
      <c r="B355" s="62" t="s">
        <v>246</v>
      </c>
      <c r="C355" s="29"/>
      <c r="D355" s="29"/>
      <c r="E355" s="29"/>
      <c r="F355" s="63">
        <f t="shared" si="4"/>
        <v>0</v>
      </c>
    </row>
    <row r="356" spans="1:6" ht="15.75" x14ac:dyDescent="0.25">
      <c r="A356" s="61">
        <v>39</v>
      </c>
      <c r="B356" s="64" t="s">
        <v>247</v>
      </c>
      <c r="C356" s="29" t="s">
        <v>199</v>
      </c>
      <c r="D356" s="29">
        <v>150</v>
      </c>
      <c r="E356" s="29">
        <v>700</v>
      </c>
      <c r="F356" s="63">
        <f t="shared" si="4"/>
        <v>105</v>
      </c>
    </row>
    <row r="357" spans="1:6" ht="15.75" x14ac:dyDescent="0.25">
      <c r="A357" s="61">
        <v>40</v>
      </c>
      <c r="B357" s="64" t="s">
        <v>248</v>
      </c>
      <c r="C357" s="29" t="s">
        <v>199</v>
      </c>
      <c r="D357" s="29">
        <v>11</v>
      </c>
      <c r="E357" s="29">
        <v>1200</v>
      </c>
      <c r="F357" s="63">
        <f t="shared" si="4"/>
        <v>13.2</v>
      </c>
    </row>
    <row r="358" spans="1:6" ht="15.75" x14ac:dyDescent="0.25">
      <c r="A358" s="61">
        <v>41</v>
      </c>
      <c r="B358" s="64" t="s">
        <v>249</v>
      </c>
      <c r="C358" s="29" t="s">
        <v>199</v>
      </c>
      <c r="D358" s="29">
        <v>5</v>
      </c>
      <c r="E358" s="29">
        <v>7</v>
      </c>
      <c r="F358" s="63">
        <v>35</v>
      </c>
    </row>
    <row r="359" spans="1:6" ht="15.75" x14ac:dyDescent="0.25">
      <c r="A359" s="61">
        <v>42</v>
      </c>
      <c r="B359" s="64" t="s">
        <v>250</v>
      </c>
      <c r="C359" s="29" t="s">
        <v>199</v>
      </c>
      <c r="D359" s="29">
        <v>11</v>
      </c>
      <c r="E359" s="29">
        <v>500</v>
      </c>
      <c r="F359" s="63">
        <f t="shared" si="4"/>
        <v>5.5</v>
      </c>
    </row>
    <row r="360" spans="1:6" ht="31.5" x14ac:dyDescent="0.25">
      <c r="A360" s="61">
        <v>43</v>
      </c>
      <c r="B360" s="64" t="s">
        <v>251</v>
      </c>
      <c r="C360" s="29" t="s">
        <v>199</v>
      </c>
      <c r="D360" s="29">
        <v>2</v>
      </c>
      <c r="E360" s="29">
        <v>2</v>
      </c>
      <c r="F360" s="63">
        <v>4</v>
      </c>
    </row>
    <row r="361" spans="1:6" ht="15.75" x14ac:dyDescent="0.25">
      <c r="A361" s="61">
        <v>44</v>
      </c>
      <c r="B361" s="64" t="s">
        <v>252</v>
      </c>
      <c r="C361" s="29" t="s">
        <v>199</v>
      </c>
      <c r="D361" s="29">
        <v>20</v>
      </c>
      <c r="E361" s="29">
        <v>50</v>
      </c>
      <c r="F361" s="63">
        <f t="shared" si="4"/>
        <v>1</v>
      </c>
    </row>
    <row r="362" spans="1:6" ht="31.5" x14ac:dyDescent="0.25">
      <c r="A362" s="61">
        <v>45</v>
      </c>
      <c r="B362" s="64" t="s">
        <v>314</v>
      </c>
      <c r="C362" s="29" t="s">
        <v>199</v>
      </c>
      <c r="D362" s="29">
        <v>1</v>
      </c>
      <c r="E362" s="29">
        <v>3500</v>
      </c>
      <c r="F362" s="65">
        <f t="shared" si="4"/>
        <v>3.5</v>
      </c>
    </row>
    <row r="363" spans="1:6" ht="15.75" x14ac:dyDescent="0.25">
      <c r="A363" s="61">
        <v>46</v>
      </c>
      <c r="B363" s="64" t="s">
        <v>315</v>
      </c>
      <c r="C363" s="29"/>
      <c r="D363" s="29">
        <v>1</v>
      </c>
      <c r="E363" s="29">
        <v>20000</v>
      </c>
      <c r="F363" s="63">
        <v>20</v>
      </c>
    </row>
    <row r="364" spans="1:6" ht="47.25" x14ac:dyDescent="0.25">
      <c r="A364" s="61">
        <v>47</v>
      </c>
      <c r="B364" s="64" t="s">
        <v>316</v>
      </c>
      <c r="C364" s="29"/>
      <c r="D364" s="29">
        <v>1</v>
      </c>
      <c r="E364" s="29">
        <v>30000</v>
      </c>
      <c r="F364" s="63">
        <v>30</v>
      </c>
    </row>
    <row r="365" spans="1:6" ht="31.5" x14ac:dyDescent="0.25">
      <c r="A365" s="61">
        <v>48</v>
      </c>
      <c r="B365" s="64" t="s">
        <v>341</v>
      </c>
      <c r="C365" s="29"/>
      <c r="D365" s="29"/>
      <c r="E365" s="66">
        <v>900000</v>
      </c>
      <c r="F365" s="63">
        <v>900</v>
      </c>
    </row>
    <row r="366" spans="1:6" ht="15.75" x14ac:dyDescent="0.25">
      <c r="A366" s="61">
        <v>49</v>
      </c>
      <c r="B366" s="64" t="s">
        <v>351</v>
      </c>
      <c r="C366" s="29"/>
      <c r="D366" s="29">
        <v>3</v>
      </c>
      <c r="E366" s="66">
        <v>100</v>
      </c>
      <c r="F366" s="63">
        <v>300</v>
      </c>
    </row>
    <row r="367" spans="1:6" ht="15.75" x14ac:dyDescent="0.25">
      <c r="A367" s="61">
        <v>50</v>
      </c>
      <c r="B367" s="64" t="s">
        <v>352</v>
      </c>
      <c r="C367" s="29" t="s">
        <v>199</v>
      </c>
      <c r="D367" s="29">
        <v>17</v>
      </c>
      <c r="E367" s="66">
        <v>2800</v>
      </c>
      <c r="F367" s="63">
        <v>47.6</v>
      </c>
    </row>
    <row r="368" spans="1:6" ht="15.75" x14ac:dyDescent="0.25">
      <c r="A368" s="56">
        <v>51</v>
      </c>
      <c r="B368" s="2" t="s">
        <v>303</v>
      </c>
      <c r="C368" s="54"/>
      <c r="D368" s="54">
        <v>1</v>
      </c>
      <c r="E368" s="54">
        <v>10</v>
      </c>
      <c r="F368" s="27">
        <v>10</v>
      </c>
    </row>
    <row r="369" spans="1:6" ht="31.5" x14ac:dyDescent="0.25">
      <c r="A369" s="56">
        <v>52</v>
      </c>
      <c r="B369" s="2" t="s">
        <v>304</v>
      </c>
      <c r="C369" s="54"/>
      <c r="D369" s="54">
        <v>1</v>
      </c>
      <c r="E369" s="54">
        <v>58.1</v>
      </c>
      <c r="F369" s="27">
        <v>58.1</v>
      </c>
    </row>
    <row r="370" spans="1:6" ht="31.5" x14ac:dyDescent="0.25">
      <c r="A370" s="56">
        <v>53</v>
      </c>
      <c r="B370" s="2" t="s">
        <v>345</v>
      </c>
      <c r="C370" s="54"/>
      <c r="D370" s="54">
        <v>1</v>
      </c>
      <c r="E370" s="54">
        <v>120</v>
      </c>
      <c r="F370" s="27">
        <v>120</v>
      </c>
    </row>
    <row r="371" spans="1:6" ht="15.75" x14ac:dyDescent="0.25">
      <c r="A371" s="56">
        <v>54</v>
      </c>
      <c r="B371" s="2" t="s">
        <v>305</v>
      </c>
      <c r="C371" s="54"/>
      <c r="D371" s="54">
        <v>1</v>
      </c>
      <c r="E371" s="54">
        <v>11.5</v>
      </c>
      <c r="F371" s="27">
        <v>11.5</v>
      </c>
    </row>
    <row r="372" spans="1:6" ht="15.75" x14ac:dyDescent="0.25">
      <c r="A372" s="56">
        <v>55</v>
      </c>
      <c r="B372" s="2" t="s">
        <v>307</v>
      </c>
      <c r="C372" s="54"/>
      <c r="D372" s="54"/>
      <c r="E372" s="54">
        <v>103.9</v>
      </c>
      <c r="F372" s="27">
        <v>103.9</v>
      </c>
    </row>
    <row r="373" spans="1:6" ht="15.75" x14ac:dyDescent="0.25">
      <c r="A373" s="56">
        <v>56</v>
      </c>
      <c r="B373" s="45" t="s">
        <v>346</v>
      </c>
      <c r="C373" s="54"/>
      <c r="D373" s="54">
        <v>20</v>
      </c>
      <c r="E373" s="54">
        <v>25</v>
      </c>
      <c r="F373" s="27">
        <v>500</v>
      </c>
    </row>
    <row r="374" spans="1:6" ht="15.75" x14ac:dyDescent="0.25">
      <c r="A374" s="56">
        <v>57</v>
      </c>
      <c r="B374" s="2" t="s">
        <v>325</v>
      </c>
      <c r="C374" s="54"/>
      <c r="D374" s="54">
        <v>10</v>
      </c>
      <c r="E374" s="54">
        <v>500</v>
      </c>
      <c r="F374" s="27">
        <f t="shared" ref="F374:F375" si="7">D374*E374/1000</f>
        <v>5</v>
      </c>
    </row>
    <row r="375" spans="1:6" ht="15.75" x14ac:dyDescent="0.25">
      <c r="A375" s="56">
        <v>58</v>
      </c>
      <c r="B375" s="2" t="s">
        <v>326</v>
      </c>
      <c r="C375" s="54"/>
      <c r="D375" s="54">
        <v>25</v>
      </c>
      <c r="E375" s="54">
        <v>2500</v>
      </c>
      <c r="F375" s="27">
        <f t="shared" si="7"/>
        <v>62.5</v>
      </c>
    </row>
    <row r="376" spans="1:6" ht="31.5" x14ac:dyDescent="0.25">
      <c r="A376" s="58">
        <v>59</v>
      </c>
      <c r="B376" s="2" t="s">
        <v>356</v>
      </c>
      <c r="C376" s="57" t="s">
        <v>199</v>
      </c>
      <c r="D376" s="57">
        <v>1000</v>
      </c>
      <c r="E376" s="57">
        <v>25</v>
      </c>
      <c r="F376" s="27">
        <v>25</v>
      </c>
    </row>
    <row r="377" spans="1:6" s="22" customFormat="1" ht="15.75" x14ac:dyDescent="0.25">
      <c r="A377" s="56"/>
      <c r="B377" s="1" t="s">
        <v>211</v>
      </c>
      <c r="C377" s="56"/>
      <c r="D377" s="56"/>
      <c r="E377" s="56"/>
      <c r="F377" s="56">
        <f>SUM(F315:F372)</f>
        <v>3402.1</v>
      </c>
    </row>
    <row r="379" spans="1:6" ht="15.75" x14ac:dyDescent="0.25">
      <c r="A379" s="17" t="s">
        <v>177</v>
      </c>
      <c r="B379" s="19"/>
      <c r="C379" s="19"/>
      <c r="D379" s="19"/>
      <c r="E379" s="19"/>
      <c r="F379" s="19">
        <f>F377</f>
        <v>3402.1</v>
      </c>
    </row>
    <row r="380" spans="1:6" ht="15.75" x14ac:dyDescent="0.25">
      <c r="A380" s="3"/>
    </row>
    <row r="381" spans="1:6" ht="15.75" x14ac:dyDescent="0.25">
      <c r="A381" s="3"/>
    </row>
    <row r="382" spans="1:6" ht="15.75" x14ac:dyDescent="0.25">
      <c r="A382" s="17" t="s">
        <v>201</v>
      </c>
      <c r="B382" s="19"/>
      <c r="C382" s="19"/>
      <c r="D382" s="19"/>
      <c r="E382" s="19"/>
      <c r="F382" s="25">
        <f>F379+E307+F267+E199+D162+F108+G95+F78+F38</f>
        <v>17575.759260000003</v>
      </c>
    </row>
    <row r="383" spans="1:6" ht="72" customHeight="1" x14ac:dyDescent="0.25">
      <c r="A383" s="76" t="s">
        <v>178</v>
      </c>
      <c r="B383" s="76"/>
      <c r="C383" s="76"/>
      <c r="D383" s="76"/>
      <c r="E383" s="76"/>
      <c r="F383" s="76"/>
    </row>
    <row r="385" spans="1:1" ht="15.75" x14ac:dyDescent="0.25">
      <c r="A385" s="3" t="s">
        <v>179</v>
      </c>
    </row>
    <row r="386" spans="1:1" ht="15.75" x14ac:dyDescent="0.25">
      <c r="A386" s="3" t="s">
        <v>180</v>
      </c>
    </row>
    <row r="387" spans="1:1" x14ac:dyDescent="0.25">
      <c r="A387" s="11" t="s">
        <v>181</v>
      </c>
    </row>
    <row r="388" spans="1:1" ht="15.75" x14ac:dyDescent="0.25">
      <c r="A388" s="3" t="s">
        <v>182</v>
      </c>
    </row>
    <row r="389" spans="1:1" ht="15.75" x14ac:dyDescent="0.25">
      <c r="A389" s="3" t="s">
        <v>183</v>
      </c>
    </row>
    <row r="390" spans="1:1" ht="15.75" x14ac:dyDescent="0.25">
      <c r="A390" s="3" t="s">
        <v>184</v>
      </c>
    </row>
    <row r="391" spans="1:1" x14ac:dyDescent="0.25">
      <c r="A391" s="11" t="s">
        <v>185</v>
      </c>
    </row>
    <row r="392" spans="1:1" x14ac:dyDescent="0.25">
      <c r="A392" s="11"/>
    </row>
    <row r="393" spans="1:1" x14ac:dyDescent="0.25">
      <c r="A393" s="11"/>
    </row>
    <row r="394" spans="1:1" ht="15.75" x14ac:dyDescent="0.25">
      <c r="A394" s="3" t="s">
        <v>186</v>
      </c>
    </row>
  </sheetData>
  <mergeCells count="78">
    <mergeCell ref="B1:F1"/>
    <mergeCell ref="B2:F2"/>
    <mergeCell ref="A4:A5"/>
    <mergeCell ref="B4:B5"/>
    <mergeCell ref="C4:C5"/>
    <mergeCell ref="D4:D5"/>
    <mergeCell ref="E4:E5"/>
    <mergeCell ref="F4:F5"/>
    <mergeCell ref="A40:F40"/>
    <mergeCell ref="G4:G5"/>
    <mergeCell ref="A15:A16"/>
    <mergeCell ref="B15:B16"/>
    <mergeCell ref="C15:C16"/>
    <mergeCell ref="D15:D16"/>
    <mergeCell ref="E15:E16"/>
    <mergeCell ref="F15:F16"/>
    <mergeCell ref="B30:B31"/>
    <mergeCell ref="C30:C31"/>
    <mergeCell ref="D30:D31"/>
    <mergeCell ref="E30:E31"/>
    <mergeCell ref="F30:F31"/>
    <mergeCell ref="A41:F41"/>
    <mergeCell ref="A43:F44"/>
    <mergeCell ref="A48:F48"/>
    <mergeCell ref="B51:B52"/>
    <mergeCell ref="C51:C52"/>
    <mergeCell ref="D51:D52"/>
    <mergeCell ref="E51:E52"/>
    <mergeCell ref="F51:F52"/>
    <mergeCell ref="G51:G52"/>
    <mergeCell ref="B63:B64"/>
    <mergeCell ref="C63:C64"/>
    <mergeCell ref="D63:D64"/>
    <mergeCell ref="E63:E64"/>
    <mergeCell ref="F63:F64"/>
    <mergeCell ref="G82:G83"/>
    <mergeCell ref="A66:A67"/>
    <mergeCell ref="B71:B72"/>
    <mergeCell ref="C71:C72"/>
    <mergeCell ref="D71:D72"/>
    <mergeCell ref="E71:E72"/>
    <mergeCell ref="A80:F80"/>
    <mergeCell ref="B82:B83"/>
    <mergeCell ref="C82:C83"/>
    <mergeCell ref="D82:D83"/>
    <mergeCell ref="E82:E83"/>
    <mergeCell ref="F82:F83"/>
    <mergeCell ref="A148:A149"/>
    <mergeCell ref="B90:B91"/>
    <mergeCell ref="C90:C91"/>
    <mergeCell ref="D90:D91"/>
    <mergeCell ref="E90:E91"/>
    <mergeCell ref="A97:F97"/>
    <mergeCell ref="A112:F112"/>
    <mergeCell ref="B113:F113"/>
    <mergeCell ref="A123:G123"/>
    <mergeCell ref="A124:G124"/>
    <mergeCell ref="A128:A129"/>
    <mergeCell ref="A133:A134"/>
    <mergeCell ref="A241:G241"/>
    <mergeCell ref="A151:A152"/>
    <mergeCell ref="A157:A158"/>
    <mergeCell ref="A164:F164"/>
    <mergeCell ref="A168:A169"/>
    <mergeCell ref="A172:A173"/>
    <mergeCell ref="A201:F201"/>
    <mergeCell ref="A202:F202"/>
    <mergeCell ref="A230:G230"/>
    <mergeCell ref="A231:G231"/>
    <mergeCell ref="A232:G232"/>
    <mergeCell ref="A239:G239"/>
    <mergeCell ref="A383:F383"/>
    <mergeCell ref="A257:A258"/>
    <mergeCell ref="A265:F265"/>
    <mergeCell ref="A269:F269"/>
    <mergeCell ref="A270:F270"/>
    <mergeCell ref="A309:E309"/>
    <mergeCell ref="A313:A3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МСОШ 2022-2023</vt:lpstr>
      <vt:lpstr>2024-2025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 Windows</cp:lastModifiedBy>
  <cp:lastPrinted>2015-12-02T07:10:33Z</cp:lastPrinted>
  <dcterms:created xsi:type="dcterms:W3CDTF">2015-11-23T02:45:48Z</dcterms:created>
  <dcterms:modified xsi:type="dcterms:W3CDTF">2024-10-24T03:52:21Z</dcterms:modified>
</cp:coreProperties>
</file>